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Informacion\COMUN\INFORME OPERACION\2016\"/>
    </mc:Choice>
  </mc:AlternateContent>
  <bookViews>
    <workbookView xWindow="-15" yWindow="-15" windowWidth="14415" windowHeight="8250" tabRatio="527"/>
  </bookViews>
  <sheets>
    <sheet name="Indice" sheetId="15" r:id="rId1"/>
    <sheet name="C1" sheetId="2" r:id="rId2"/>
    <sheet name="C2" sheetId="3" r:id="rId3"/>
    <sheet name="C3" sheetId="4" r:id="rId4"/>
    <sheet name="C4" sheetId="5" r:id="rId5"/>
    <sheet name="C5" sheetId="27" r:id="rId6"/>
    <sheet name="C6" sheetId="29" r:id="rId7"/>
    <sheet name="C6 MAXIMOS" sheetId="22" state="hidden" r:id="rId8"/>
    <sheet name="C7" sheetId="6" r:id="rId9"/>
    <sheet name="C8" sheetId="7" r:id="rId10"/>
    <sheet name="C9" sheetId="24" r:id="rId11"/>
    <sheet name="C10" sheetId="30" r:id="rId12"/>
    <sheet name="C11" sheetId="16" r:id="rId13"/>
    <sheet name="C12" sheetId="17" r:id="rId14"/>
    <sheet name="C13" sheetId="21" r:id="rId15"/>
    <sheet name="C14" sheetId="23" r:id="rId16"/>
    <sheet name="C TIM" sheetId="20" state="hidden" r:id="rId17"/>
    <sheet name="Data 1" sheetId="10" r:id="rId18"/>
  </sheets>
  <definedNames>
    <definedName name="_xlnm.Print_Area" localSheetId="16">'C TIM'!$A$1:$E$27</definedName>
    <definedName name="_xlnm.Print_Area" localSheetId="1">'C1'!$A$1:$H$44</definedName>
    <definedName name="_xlnm.Print_Area" localSheetId="11">'C10'!$A$1:$N$28</definedName>
    <definedName name="_xlnm.Print_Area" localSheetId="13">'C12'!$A$1:$E$26</definedName>
    <definedName name="_xlnm.Print_Area" localSheetId="14">'C13'!$B$2:$I$42</definedName>
    <definedName name="_xlnm.Print_Area" localSheetId="15">'C14'!$B$2:$F$31</definedName>
    <definedName name="_xlnm.Print_Area" localSheetId="2">'C2'!$A$1:$E$25</definedName>
    <definedName name="_xlnm.Print_Area" localSheetId="3">'C3'!$A$1:$H$26</definedName>
    <definedName name="_xlnm.Print_Area" localSheetId="4">'C4'!$A$1:$E$25</definedName>
    <definedName name="_xlnm.Print_Area" localSheetId="5">'C5'!$A$1:$E$25</definedName>
    <definedName name="_xlnm.Print_Area" localSheetId="6">'C6'!$A$1:$H$28</definedName>
    <definedName name="_xlnm.Print_Area" localSheetId="7">'C6 MAXIMOS'!$A$1:$J$26</definedName>
    <definedName name="_xlnm.Print_Area" localSheetId="8">'C7'!$A$1:$M$45</definedName>
    <definedName name="_xlnm.Print_Area" localSheetId="9">'C8'!$A$1:$E$27</definedName>
    <definedName name="_xlnm.Print_Area" localSheetId="10">'C9'!$A$1:$N$44</definedName>
    <definedName name="_xlnm.Print_Area" localSheetId="17">'Data 1'!$B$1:$I$203</definedName>
    <definedName name="_xlnm.Print_Area" localSheetId="0">Indice!$A$1:$F$23</definedName>
    <definedName name="_xlnm.Print_Titles" localSheetId="17">'Data 1'!$1:$4</definedName>
  </definedNames>
  <calcPr calcId="152511"/>
  <customWorkbookViews>
    <customWorkbookView name="C12_V" guid="{C12C2813-DC25-11D6-846E-0008C7298EBA}" includePrintSettings="0" includeHiddenRowCol="0" maximized="1" showSheetTabs="0" windowWidth="794" windowHeight="457" tabRatio="674" activeSheetId="10" showStatusbar="0"/>
    <customWorkbookView name="C10_V" guid="{C12C2812-DC25-11D6-846E-0008C7298EBA}" includePrintSettings="0" includeHiddenRowCol="0" maximized="1" showSheetTabs="0" windowWidth="794" windowHeight="457" tabRatio="674" activeSheetId="10" showStatusbar="0"/>
    <customWorkbookView name="C9_V" guid="{C12C2811-DC25-11D6-846E-0008C7298EBA}" includePrintSettings="0" includeHiddenRowCol="0" maximized="1" showSheetTabs="0" windowWidth="794" windowHeight="457" tabRatio="674" activeSheetId="10" showStatusbar="0"/>
    <customWorkbookView name="C7_V" guid="{C12C2810-DC25-11D6-846E-0008C7298EBA}" includePrintSettings="0" includeHiddenRowCol="0" maximized="1" showSheetTabs="0" windowWidth="794" windowHeight="457" tabRatio="674" activeSheetId="10" showStatusbar="0"/>
    <customWorkbookView name="C4_V" guid="{C12C280F-DC25-11D6-846E-0008C7298EBA}" includePrintSettings="0" includeHiddenRowCol="0" maximized="1" showSheetTabs="0" windowWidth="794" windowHeight="457" tabRatio="674" activeSheetId="10" showStatusbar="0"/>
    <customWorkbookView name="C2_V" guid="{C12C280E-DC25-11D6-846E-0008C7298EBA}" includePrintSettings="0" includeHiddenRowCol="0" maximized="1" showSheetTabs="0" windowWidth="794" windowHeight="457" tabRatio="674" activeSheetId="10" showStatusbar="0"/>
  </customWorkbookViews>
</workbook>
</file>

<file path=xl/calcChain.xml><?xml version="1.0" encoding="utf-8"?>
<calcChain xmlns="http://schemas.openxmlformats.org/spreadsheetml/2006/main">
  <c r="I29" i="21" l="1"/>
  <c r="I30" i="21"/>
  <c r="I31" i="21"/>
  <c r="I32" i="21"/>
  <c r="I33" i="21"/>
  <c r="I34" i="21"/>
  <c r="I35" i="21"/>
  <c r="I36" i="21"/>
  <c r="I37" i="21"/>
  <c r="I38" i="21"/>
  <c r="I39" i="21"/>
  <c r="I28" i="21"/>
  <c r="I27" i="21"/>
  <c r="I26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13" i="21"/>
  <c r="I8" i="21"/>
  <c r="I9" i="21"/>
  <c r="I10" i="21"/>
  <c r="I11" i="21"/>
  <c r="I12" i="21"/>
  <c r="N42" i="24" l="1"/>
  <c r="G18" i="29"/>
  <c r="J42" i="29"/>
  <c r="F42" i="4" l="1"/>
  <c r="G42" i="4"/>
  <c r="C154" i="10" l="1"/>
  <c r="D154" i="10"/>
  <c r="E154" i="10"/>
  <c r="F154" i="10"/>
  <c r="G154" i="10"/>
  <c r="H154" i="10"/>
  <c r="I154" i="10"/>
  <c r="C153" i="10"/>
  <c r="D153" i="10"/>
  <c r="E153" i="10"/>
  <c r="F153" i="10"/>
  <c r="G153" i="10"/>
  <c r="H153" i="10"/>
  <c r="I153" i="10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J153" i="10" l="1"/>
  <c r="J154" i="10"/>
  <c r="K42" i="24" l="1"/>
  <c r="N8" i="24" l="1"/>
  <c r="J42" i="24"/>
  <c r="H42" i="4" l="1"/>
  <c r="C53" i="10"/>
  <c r="G42" i="29"/>
  <c r="C91" i="10"/>
  <c r="D91" i="10"/>
  <c r="E91" i="10"/>
  <c r="C115" i="10"/>
  <c r="D115" i="10"/>
  <c r="E115" i="10"/>
  <c r="C90" i="10"/>
  <c r="D90" i="10"/>
  <c r="E90" i="10"/>
  <c r="C108" i="10"/>
  <c r="D108" i="10"/>
  <c r="E108" i="10"/>
  <c r="C98" i="10"/>
  <c r="D98" i="10"/>
  <c r="E98" i="10"/>
  <c r="C117" i="10"/>
  <c r="D117" i="10"/>
  <c r="E117" i="10"/>
  <c r="C104" i="10"/>
  <c r="D104" i="10"/>
  <c r="E104" i="10"/>
  <c r="C116" i="10"/>
  <c r="D116" i="10"/>
  <c r="E116" i="10"/>
  <c r="C103" i="10"/>
  <c r="D103" i="10"/>
  <c r="E103" i="10"/>
  <c r="C97" i="10"/>
  <c r="D97" i="10"/>
  <c r="E97" i="10"/>
  <c r="C95" i="10"/>
  <c r="D95" i="10"/>
  <c r="E95" i="10"/>
  <c r="C111" i="10"/>
  <c r="D111" i="10"/>
  <c r="E111" i="10"/>
  <c r="C110" i="10"/>
  <c r="D110" i="10"/>
  <c r="E110" i="10"/>
  <c r="C100" i="10"/>
  <c r="D100" i="10"/>
  <c r="E100" i="10"/>
  <c r="C86" i="10"/>
  <c r="D86" i="10"/>
  <c r="E86" i="10"/>
  <c r="C85" i="10"/>
  <c r="D85" i="10"/>
  <c r="E85" i="10"/>
  <c r="C92" i="10"/>
  <c r="D92" i="10"/>
  <c r="E92" i="10"/>
  <c r="C102" i="10"/>
  <c r="D102" i="10"/>
  <c r="E102" i="10"/>
  <c r="C93" i="10"/>
  <c r="D93" i="10"/>
  <c r="E93" i="10"/>
  <c r="C107" i="10"/>
  <c r="D107" i="10"/>
  <c r="E107" i="10"/>
  <c r="C88" i="10"/>
  <c r="D88" i="10"/>
  <c r="E88" i="10"/>
  <c r="C87" i="10"/>
  <c r="D87" i="10"/>
  <c r="E87" i="10"/>
  <c r="C99" i="10"/>
  <c r="D99" i="10"/>
  <c r="E99" i="10"/>
  <c r="C113" i="10"/>
  <c r="D113" i="10"/>
  <c r="E113" i="10"/>
  <c r="C105" i="10"/>
  <c r="D105" i="10"/>
  <c r="E105" i="10"/>
  <c r="C84" i="10"/>
  <c r="D84" i="10"/>
  <c r="E84" i="10"/>
  <c r="C112" i="10"/>
  <c r="D112" i="10"/>
  <c r="E112" i="10"/>
  <c r="C101" i="10"/>
  <c r="D101" i="10"/>
  <c r="E101" i="10"/>
  <c r="C94" i="10"/>
  <c r="D94" i="10"/>
  <c r="E94" i="10"/>
  <c r="C106" i="10"/>
  <c r="D106" i="10"/>
  <c r="E106" i="10"/>
  <c r="C96" i="10"/>
  <c r="D96" i="10"/>
  <c r="E96" i="10"/>
  <c r="C89" i="10"/>
  <c r="D89" i="10"/>
  <c r="E89" i="10"/>
  <c r="C109" i="10"/>
  <c r="D109" i="10"/>
  <c r="E109" i="10"/>
  <c r="E114" i="10"/>
  <c r="D114" i="10"/>
  <c r="C114" i="10"/>
  <c r="F91" i="10" l="1"/>
  <c r="E49" i="10"/>
  <c r="D49" i="10"/>
  <c r="C49" i="10"/>
  <c r="C73" i="10"/>
  <c r="D73" i="10"/>
  <c r="E73" i="10"/>
  <c r="F73" i="10" s="1"/>
  <c r="C79" i="10"/>
  <c r="D79" i="10"/>
  <c r="E79" i="10"/>
  <c r="C74" i="10"/>
  <c r="D74" i="10"/>
  <c r="E74" i="10"/>
  <c r="C48" i="10"/>
  <c r="D48" i="10"/>
  <c r="E48" i="10"/>
  <c r="C70" i="10"/>
  <c r="D70" i="10"/>
  <c r="E70" i="10"/>
  <c r="F70" i="10" s="1"/>
  <c r="C78" i="10"/>
  <c r="D78" i="10"/>
  <c r="E78" i="10"/>
  <c r="C67" i="10"/>
  <c r="D67" i="10"/>
  <c r="E67" i="10"/>
  <c r="C58" i="10"/>
  <c r="D58" i="10"/>
  <c r="E58" i="10"/>
  <c r="C72" i="10"/>
  <c r="D72" i="10"/>
  <c r="E72" i="10"/>
  <c r="F72" i="10" s="1"/>
  <c r="C52" i="10"/>
  <c r="D52" i="10"/>
  <c r="E52" i="10"/>
  <c r="C75" i="10"/>
  <c r="D75" i="10"/>
  <c r="E75" i="10"/>
  <c r="C57" i="10"/>
  <c r="D57" i="10"/>
  <c r="E57" i="10"/>
  <c r="C51" i="10"/>
  <c r="D51" i="10"/>
  <c r="E51" i="10"/>
  <c r="F51" i="10" s="1"/>
  <c r="C65" i="10"/>
  <c r="D65" i="10"/>
  <c r="E65" i="10"/>
  <c r="D53" i="10"/>
  <c r="E53" i="10"/>
  <c r="C61" i="10"/>
  <c r="D61" i="10"/>
  <c r="E61" i="10"/>
  <c r="C69" i="10"/>
  <c r="D69" i="10"/>
  <c r="E69" i="10"/>
  <c r="C66" i="10"/>
  <c r="D66" i="10"/>
  <c r="E66" i="10"/>
  <c r="C71" i="10"/>
  <c r="D71" i="10"/>
  <c r="E71" i="10"/>
  <c r="C55" i="10"/>
  <c r="D55" i="10"/>
  <c r="E55" i="10"/>
  <c r="C60" i="10"/>
  <c r="D60" i="10"/>
  <c r="E60" i="10"/>
  <c r="C77" i="10"/>
  <c r="D77" i="10"/>
  <c r="E77" i="10"/>
  <c r="C47" i="10"/>
  <c r="D47" i="10"/>
  <c r="E47" i="10"/>
  <c r="C46" i="10"/>
  <c r="D46" i="10"/>
  <c r="E46" i="10"/>
  <c r="C63" i="10"/>
  <c r="D63" i="10"/>
  <c r="E63" i="10"/>
  <c r="C64" i="10"/>
  <c r="D64" i="10"/>
  <c r="E64" i="10"/>
  <c r="C59" i="10"/>
  <c r="D59" i="10"/>
  <c r="E59" i="10"/>
  <c r="C76" i="10"/>
  <c r="D76" i="10"/>
  <c r="E76" i="10"/>
  <c r="C56" i="10"/>
  <c r="D56" i="10"/>
  <c r="E56" i="10"/>
  <c r="C54" i="10"/>
  <c r="D54" i="10"/>
  <c r="E54" i="10"/>
  <c r="C62" i="10"/>
  <c r="D62" i="10"/>
  <c r="E62" i="10"/>
  <c r="C50" i="10"/>
  <c r="D50" i="10"/>
  <c r="E50" i="10"/>
  <c r="E68" i="10"/>
  <c r="D68" i="10"/>
  <c r="C68" i="10"/>
  <c r="F42" i="2"/>
  <c r="F75" i="10" l="1"/>
  <c r="F67" i="10"/>
  <c r="F74" i="10"/>
  <c r="F62" i="10"/>
  <c r="F59" i="10"/>
  <c r="F57" i="10"/>
  <c r="F58" i="10"/>
  <c r="F48" i="10"/>
  <c r="F65" i="10"/>
  <c r="F52" i="10"/>
  <c r="F78" i="10"/>
  <c r="F79" i="10"/>
  <c r="F56" i="10"/>
  <c r="F63" i="10"/>
  <c r="F55" i="10"/>
  <c r="F61" i="10"/>
  <c r="F54" i="10"/>
  <c r="F64" i="10"/>
  <c r="F60" i="10"/>
  <c r="F69" i="10"/>
  <c r="F68" i="10"/>
  <c r="F77" i="10"/>
  <c r="F66" i="10"/>
  <c r="F50" i="10"/>
  <c r="F76" i="10"/>
  <c r="F46" i="10"/>
  <c r="F47" i="10"/>
  <c r="F71" i="10"/>
  <c r="F53" i="10"/>
  <c r="F49" i="10"/>
  <c r="F23" i="29" l="1"/>
  <c r="G23" i="29"/>
  <c r="F24" i="29"/>
  <c r="G24" i="29"/>
  <c r="F25" i="29"/>
  <c r="G25" i="29"/>
  <c r="F26" i="29"/>
  <c r="G26" i="29"/>
  <c r="F27" i="29"/>
  <c r="G27" i="29"/>
  <c r="F28" i="29"/>
  <c r="G28" i="29"/>
  <c r="F29" i="29"/>
  <c r="G29" i="29"/>
  <c r="F30" i="29"/>
  <c r="G30" i="29"/>
  <c r="F31" i="29"/>
  <c r="G31" i="29"/>
  <c r="F32" i="29"/>
  <c r="G32" i="29"/>
  <c r="F33" i="29"/>
  <c r="G33" i="29"/>
  <c r="F34" i="29"/>
  <c r="G34" i="29"/>
  <c r="F35" i="29"/>
  <c r="G35" i="29"/>
  <c r="F36" i="29"/>
  <c r="G36" i="29"/>
  <c r="F37" i="29"/>
  <c r="G37" i="29"/>
  <c r="F38" i="29"/>
  <c r="G38" i="29"/>
  <c r="F39" i="29"/>
  <c r="G39" i="29"/>
  <c r="F40" i="29"/>
  <c r="G40" i="29"/>
  <c r="F41" i="29"/>
  <c r="G41" i="29"/>
  <c r="H9" i="2"/>
  <c r="L3" i="16" l="1"/>
  <c r="F3" i="30"/>
  <c r="E3" i="24"/>
  <c r="I3" i="10"/>
  <c r="E3" i="23"/>
  <c r="E3" i="21"/>
  <c r="E3" i="17"/>
  <c r="E3" i="7"/>
  <c r="E3" i="6"/>
  <c r="E3" i="29"/>
  <c r="E3" i="27"/>
  <c r="E3" i="5"/>
  <c r="D3" i="4"/>
  <c r="E3" i="3"/>
  <c r="E3" i="2"/>
  <c r="C4" i="2" l="1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N10" i="6" l="1"/>
  <c r="F11" i="29"/>
  <c r="G11" i="29"/>
  <c r="H11" i="29" l="1"/>
  <c r="I43" i="30" l="1"/>
  <c r="C141" i="10" l="1"/>
  <c r="C142" i="10"/>
  <c r="C143" i="10"/>
  <c r="C144" i="10"/>
  <c r="C145" i="10"/>
  <c r="C146" i="10"/>
  <c r="C147" i="10"/>
  <c r="C148" i="10"/>
  <c r="C149" i="10"/>
  <c r="C150" i="10"/>
  <c r="C151" i="10"/>
  <c r="C152" i="10"/>
  <c r="K96" i="10"/>
  <c r="K117" i="10"/>
  <c r="K100" i="10"/>
  <c r="K92" i="10" l="1"/>
  <c r="K85" i="10"/>
  <c r="K107" i="10"/>
  <c r="K91" i="10"/>
  <c r="K113" i="10"/>
  <c r="K116" i="10"/>
  <c r="K86" i="10"/>
  <c r="K114" i="10"/>
  <c r="K104" i="10"/>
  <c r="K103" i="10"/>
  <c r="K108" i="10"/>
  <c r="K109" i="10"/>
  <c r="K112" i="10"/>
  <c r="K99" i="10"/>
  <c r="K97" i="10"/>
  <c r="K105" i="10"/>
  <c r="K110" i="10"/>
  <c r="K87" i="10"/>
  <c r="K93" i="10"/>
  <c r="K106" i="10"/>
  <c r="K98" i="10"/>
  <c r="K88" i="10"/>
  <c r="K90" i="10"/>
  <c r="K84" i="10"/>
  <c r="K115" i="10"/>
  <c r="K111" i="10"/>
  <c r="K89" i="10"/>
  <c r="K94" i="10"/>
  <c r="K101" i="10"/>
  <c r="K95" i="10"/>
  <c r="C123" i="10" l="1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G137" i="10" l="1"/>
  <c r="G130" i="10"/>
  <c r="G126" i="10"/>
  <c r="H128" i="10"/>
  <c r="H138" i="10"/>
  <c r="D135" i="10"/>
  <c r="I133" i="10"/>
  <c r="H124" i="10"/>
  <c r="G129" i="10"/>
  <c r="F132" i="10"/>
  <c r="E125" i="10"/>
  <c r="I124" i="10" l="1"/>
  <c r="I148" i="10"/>
  <c r="D148" i="10"/>
  <c r="E152" i="10"/>
  <c r="H132" i="10"/>
  <c r="F150" i="10"/>
  <c r="I144" i="10"/>
  <c r="F144" i="10"/>
  <c r="E141" i="10"/>
  <c r="E136" i="10"/>
  <c r="F151" i="10"/>
  <c r="E142" i="10"/>
  <c r="G147" i="10"/>
  <c r="G149" i="10"/>
  <c r="D145" i="10"/>
  <c r="D151" i="10"/>
  <c r="H144" i="10"/>
  <c r="I145" i="10"/>
  <c r="I132" i="10"/>
  <c r="I129" i="10"/>
  <c r="I142" i="10"/>
  <c r="E148" i="10"/>
  <c r="H147" i="10"/>
  <c r="G142" i="10"/>
  <c r="D146" i="10"/>
  <c r="E151" i="10"/>
  <c r="H137" i="10"/>
  <c r="E133" i="10"/>
  <c r="E144" i="10"/>
  <c r="F142" i="10"/>
  <c r="F148" i="10"/>
  <c r="I147" i="10"/>
  <c r="D144" i="10"/>
  <c r="F127" i="10"/>
  <c r="G136" i="10"/>
  <c r="H136" i="10"/>
  <c r="E140" i="10"/>
  <c r="I140" i="10"/>
  <c r="I128" i="10"/>
  <c r="G124" i="10"/>
  <c r="D139" i="10"/>
  <c r="H139" i="10"/>
  <c r="E126" i="10"/>
  <c r="I126" i="10"/>
  <c r="G145" i="10"/>
  <c r="E150" i="10"/>
  <c r="I152" i="10"/>
  <c r="D143" i="10"/>
  <c r="H145" i="10"/>
  <c r="I143" i="10"/>
  <c r="E149" i="10"/>
  <c r="F141" i="10"/>
  <c r="F147" i="10"/>
  <c r="I141" i="10"/>
  <c r="E147" i="10"/>
  <c r="G152" i="10"/>
  <c r="F149" i="10"/>
  <c r="F125" i="10"/>
  <c r="D128" i="10"/>
  <c r="H130" i="10"/>
  <c r="F133" i="10"/>
  <c r="I136" i="10"/>
  <c r="G139" i="10"/>
  <c r="E137" i="10"/>
  <c r="D152" i="10"/>
  <c r="G125" i="10"/>
  <c r="G133" i="10"/>
  <c r="F138" i="10"/>
  <c r="F124" i="10"/>
  <c r="F130" i="10"/>
  <c r="I137" i="10"/>
  <c r="I123" i="10"/>
  <c r="E127" i="10"/>
  <c r="D138" i="10"/>
  <c r="H140" i="10"/>
  <c r="D133" i="10"/>
  <c r="H133" i="10"/>
  <c r="E134" i="10"/>
  <c r="I134" i="10"/>
  <c r="G143" i="10"/>
  <c r="E146" i="10"/>
  <c r="I150" i="10"/>
  <c r="D141" i="10"/>
  <c r="H143" i="10"/>
  <c r="F146" i="10"/>
  <c r="D149" i="10"/>
  <c r="H151" i="10"/>
  <c r="E145" i="10"/>
  <c r="G150" i="10"/>
  <c r="H142" i="10"/>
  <c r="H148" i="10"/>
  <c r="E143" i="10"/>
  <c r="G148" i="10"/>
  <c r="D142" i="10"/>
  <c r="F145" i="10"/>
  <c r="F123" i="10"/>
  <c r="D126" i="10"/>
  <c r="F131" i="10"/>
  <c r="D134" i="10"/>
  <c r="D127" i="10"/>
  <c r="E139" i="10"/>
  <c r="G123" i="10"/>
  <c r="G127" i="10"/>
  <c r="G131" i="10"/>
  <c r="F136" i="10"/>
  <c r="F140" i="10"/>
  <c r="F126" i="10"/>
  <c r="H131" i="10"/>
  <c r="I139" i="10"/>
  <c r="I127" i="10"/>
  <c r="E131" i="10"/>
  <c r="G134" i="10"/>
  <c r="D150" i="10"/>
  <c r="G138" i="10"/>
  <c r="G128" i="10"/>
  <c r="E130" i="10"/>
  <c r="I130" i="10"/>
  <c r="D130" i="10"/>
  <c r="I138" i="10"/>
  <c r="H123" i="10"/>
  <c r="F128" i="10"/>
  <c r="E123" i="10"/>
  <c r="D140" i="10"/>
  <c r="D125" i="10"/>
  <c r="H125" i="10"/>
  <c r="G132" i="10"/>
  <c r="D129" i="10"/>
  <c r="H129" i="10"/>
  <c r="G141" i="10"/>
  <c r="I146" i="10"/>
  <c r="G151" i="10"/>
  <c r="H141" i="10"/>
  <c r="D147" i="10"/>
  <c r="H149" i="10"/>
  <c r="F152" i="10"/>
  <c r="G146" i="10"/>
  <c r="I151" i="10"/>
  <c r="F137" i="10"/>
  <c r="G144" i="10"/>
  <c r="I149" i="10"/>
  <c r="F143" i="10"/>
  <c r="H146" i="10"/>
  <c r="D124" i="10"/>
  <c r="H126" i="10"/>
  <c r="F129" i="10"/>
  <c r="D132" i="10"/>
  <c r="H134" i="10"/>
  <c r="E138" i="10"/>
  <c r="D131" i="10"/>
  <c r="G140" i="10"/>
  <c r="E124" i="10"/>
  <c r="E128" i="10"/>
  <c r="E132" i="10"/>
  <c r="D137" i="10"/>
  <c r="D123" i="10"/>
  <c r="H127" i="10"/>
  <c r="F134" i="10"/>
  <c r="H152" i="10"/>
  <c r="I125" i="10"/>
  <c r="E129" i="10"/>
  <c r="I131" i="10"/>
  <c r="D136" i="10"/>
  <c r="F139" i="10"/>
  <c r="H150" i="10"/>
  <c r="H135" i="10"/>
  <c r="E135" i="10"/>
  <c r="I135" i="10"/>
  <c r="F135" i="10"/>
  <c r="G135" i="10"/>
  <c r="J147" i="10" l="1"/>
  <c r="J135" i="10"/>
  <c r="J150" i="10"/>
  <c r="J126" i="10"/>
  <c r="J152" i="10"/>
  <c r="J144" i="10"/>
  <c r="J131" i="10"/>
  <c r="J139" i="10"/>
  <c r="J146" i="10"/>
  <c r="J125" i="10"/>
  <c r="J127" i="10"/>
  <c r="J123" i="10"/>
  <c r="J124" i="10"/>
  <c r="J129" i="10"/>
  <c r="J140" i="10"/>
  <c r="J134" i="10"/>
  <c r="J141" i="10"/>
  <c r="J128" i="10"/>
  <c r="J145" i="10"/>
  <c r="J148" i="10"/>
  <c r="J133" i="10"/>
  <c r="J143" i="10"/>
  <c r="J151" i="10"/>
  <c r="J136" i="10"/>
  <c r="J137" i="10"/>
  <c r="J132" i="10"/>
  <c r="J130" i="10"/>
  <c r="J142" i="10"/>
  <c r="J149" i="10"/>
  <c r="J138" i="10"/>
  <c r="H27" i="24"/>
  <c r="G27" i="24"/>
  <c r="F113" i="10" l="1"/>
  <c r="N27" i="24"/>
  <c r="F27" i="24"/>
  <c r="I27" i="24" s="1"/>
  <c r="L27" i="24" s="1"/>
  <c r="O27" i="24" s="1"/>
  <c r="F108" i="10" l="1"/>
  <c r="F116" i="10"/>
  <c r="N36" i="24"/>
  <c r="N28" i="24"/>
  <c r="F84" i="10"/>
  <c r="N11" i="24"/>
  <c r="F97" i="10"/>
  <c r="N41" i="24"/>
  <c r="F93" i="10"/>
  <c r="N37" i="24"/>
  <c r="F109" i="10"/>
  <c r="N33" i="24"/>
  <c r="F92" i="10"/>
  <c r="N29" i="24"/>
  <c r="F106" i="10"/>
  <c r="N24" i="24"/>
  <c r="F98" i="10"/>
  <c r="N20" i="24"/>
  <c r="F96" i="10"/>
  <c r="N16" i="24"/>
  <c r="N12" i="24"/>
  <c r="F86" i="10"/>
  <c r="N32" i="24"/>
  <c r="F117" i="10"/>
  <c r="N19" i="24"/>
  <c r="F99" i="10"/>
  <c r="N39" i="24"/>
  <c r="F87" i="10"/>
  <c r="N35" i="24"/>
  <c r="F95" i="10"/>
  <c r="N31" i="24"/>
  <c r="F105" i="10"/>
  <c r="N26" i="24"/>
  <c r="F114" i="10"/>
  <c r="N22" i="24"/>
  <c r="F85" i="10"/>
  <c r="N18" i="24"/>
  <c r="F112" i="10"/>
  <c r="N14" i="24"/>
  <c r="F100" i="10"/>
  <c r="N10" i="24"/>
  <c r="F104" i="10"/>
  <c r="N40" i="24"/>
  <c r="N23" i="24"/>
  <c r="F115" i="10"/>
  <c r="N15" i="24"/>
  <c r="F88" i="10"/>
  <c r="N38" i="24"/>
  <c r="F107" i="10"/>
  <c r="N34" i="24"/>
  <c r="F90" i="10"/>
  <c r="N30" i="24"/>
  <c r="F110" i="10"/>
  <c r="N25" i="24"/>
  <c r="F102" i="10"/>
  <c r="N21" i="24"/>
  <c r="F101" i="10"/>
  <c r="N17" i="24"/>
  <c r="F89" i="10"/>
  <c r="N13" i="24"/>
  <c r="F103" i="10"/>
  <c r="N9" i="24"/>
  <c r="N28" i="6"/>
  <c r="N9" i="6"/>
  <c r="O9" i="6" s="1"/>
  <c r="C41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G9" i="24"/>
  <c r="H9" i="24"/>
  <c r="G10" i="24"/>
  <c r="H10" i="24"/>
  <c r="G11" i="24"/>
  <c r="H11" i="24"/>
  <c r="G12" i="24"/>
  <c r="H12" i="24"/>
  <c r="G13" i="24"/>
  <c r="H13" i="24"/>
  <c r="G14" i="24"/>
  <c r="H14" i="24"/>
  <c r="G15" i="24"/>
  <c r="H15" i="24"/>
  <c r="G16" i="24"/>
  <c r="H16" i="24"/>
  <c r="G17" i="24"/>
  <c r="H17" i="24"/>
  <c r="G18" i="24"/>
  <c r="H18" i="24"/>
  <c r="G19" i="24"/>
  <c r="H19" i="24"/>
  <c r="G20" i="24"/>
  <c r="H20" i="24"/>
  <c r="G21" i="24"/>
  <c r="H21" i="24"/>
  <c r="G22" i="24"/>
  <c r="H22" i="24"/>
  <c r="G23" i="24"/>
  <c r="H23" i="24"/>
  <c r="G24" i="24"/>
  <c r="H24" i="24"/>
  <c r="G25" i="24"/>
  <c r="H25" i="24"/>
  <c r="G26" i="24"/>
  <c r="H26" i="24"/>
  <c r="G28" i="24"/>
  <c r="H28" i="24"/>
  <c r="G29" i="24"/>
  <c r="H29" i="24"/>
  <c r="G30" i="24"/>
  <c r="H30" i="24"/>
  <c r="G31" i="24"/>
  <c r="H31" i="24"/>
  <c r="G32" i="24"/>
  <c r="H32" i="24"/>
  <c r="G33" i="24"/>
  <c r="H33" i="24"/>
  <c r="G34" i="24"/>
  <c r="H34" i="24"/>
  <c r="G35" i="24"/>
  <c r="H35" i="24"/>
  <c r="G36" i="24"/>
  <c r="H36" i="24"/>
  <c r="G37" i="24"/>
  <c r="H37" i="24"/>
  <c r="G38" i="24"/>
  <c r="H38" i="24"/>
  <c r="G39" i="24"/>
  <c r="H39" i="24"/>
  <c r="G40" i="24"/>
  <c r="H40" i="24"/>
  <c r="G41" i="24"/>
  <c r="H41" i="24"/>
  <c r="H11" i="4"/>
  <c r="F94" i="10" l="1"/>
  <c r="F111" i="10"/>
  <c r="N41" i="6"/>
  <c r="N37" i="6"/>
  <c r="N33" i="6"/>
  <c r="N40" i="6"/>
  <c r="N36" i="6"/>
  <c r="N32" i="6"/>
  <c r="N39" i="6"/>
  <c r="N35" i="6"/>
  <c r="N31" i="6"/>
  <c r="N42" i="6"/>
  <c r="N38" i="6"/>
  <c r="N34" i="6"/>
  <c r="N30" i="6"/>
  <c r="F41" i="24"/>
  <c r="I41" i="24" s="1"/>
  <c r="F39" i="24"/>
  <c r="I39" i="24" s="1"/>
  <c r="F37" i="24"/>
  <c r="I37" i="24" s="1"/>
  <c r="F35" i="24"/>
  <c r="I35" i="24" s="1"/>
  <c r="F33" i="24"/>
  <c r="I33" i="24" s="1"/>
  <c r="L33" i="24" s="1"/>
  <c r="O33" i="24" s="1"/>
  <c r="F31" i="24"/>
  <c r="I31" i="24" s="1"/>
  <c r="L31" i="24" s="1"/>
  <c r="O31" i="24" s="1"/>
  <c r="F29" i="24"/>
  <c r="I29" i="24" s="1"/>
  <c r="L29" i="24" s="1"/>
  <c r="O29" i="24" s="1"/>
  <c r="F34" i="24"/>
  <c r="I34" i="24" s="1"/>
  <c r="F32" i="24"/>
  <c r="I32" i="24" s="1"/>
  <c r="L32" i="24" s="1"/>
  <c r="O32" i="24" s="1"/>
  <c r="F30" i="24"/>
  <c r="I30" i="24" s="1"/>
  <c r="L30" i="24" s="1"/>
  <c r="O30" i="24" s="1"/>
  <c r="F28" i="24"/>
  <c r="I28" i="24" s="1"/>
  <c r="L28" i="24" s="1"/>
  <c r="O28" i="24" s="1"/>
  <c r="F40" i="24"/>
  <c r="I40" i="24" s="1"/>
  <c r="F38" i="24"/>
  <c r="I38" i="24" s="1"/>
  <c r="F36" i="24"/>
  <c r="I36" i="24" s="1"/>
  <c r="L36" i="24" s="1"/>
  <c r="O36" i="24" s="1"/>
  <c r="F25" i="24"/>
  <c r="I25" i="24" s="1"/>
  <c r="L25" i="24" s="1"/>
  <c r="O25" i="24" s="1"/>
  <c r="F21" i="24"/>
  <c r="I21" i="24" s="1"/>
  <c r="F17" i="24"/>
  <c r="I17" i="24" s="1"/>
  <c r="L17" i="24" s="1"/>
  <c r="O17" i="24" s="1"/>
  <c r="F13" i="24"/>
  <c r="I13" i="24" s="1"/>
  <c r="F9" i="24"/>
  <c r="I9" i="24" s="1"/>
  <c r="F23" i="24"/>
  <c r="I23" i="24" s="1"/>
  <c r="L23" i="24" s="1"/>
  <c r="O23" i="24" s="1"/>
  <c r="F19" i="24"/>
  <c r="I19" i="24" s="1"/>
  <c r="F15" i="24"/>
  <c r="I15" i="24" s="1"/>
  <c r="L15" i="24" s="1"/>
  <c r="O15" i="24" s="1"/>
  <c r="F11" i="24"/>
  <c r="I11" i="24" s="1"/>
  <c r="F26" i="24"/>
  <c r="I26" i="24" s="1"/>
  <c r="L26" i="24" s="1"/>
  <c r="O26" i="24" s="1"/>
  <c r="F24" i="24"/>
  <c r="I24" i="24" s="1"/>
  <c r="L24" i="24" s="1"/>
  <c r="O24" i="24" s="1"/>
  <c r="F22" i="24"/>
  <c r="I22" i="24" s="1"/>
  <c r="L22" i="24" s="1"/>
  <c r="O22" i="24" s="1"/>
  <c r="F20" i="24"/>
  <c r="I20" i="24" s="1"/>
  <c r="L20" i="24" s="1"/>
  <c r="O20" i="24" s="1"/>
  <c r="F18" i="24"/>
  <c r="I18" i="24" s="1"/>
  <c r="F16" i="24"/>
  <c r="I16" i="24" s="1"/>
  <c r="L16" i="24" s="1"/>
  <c r="O16" i="24" s="1"/>
  <c r="F14" i="24"/>
  <c r="I14" i="24" s="1"/>
  <c r="L14" i="24" s="1"/>
  <c r="O14" i="24" s="1"/>
  <c r="F12" i="24"/>
  <c r="I12" i="24" s="1"/>
  <c r="F10" i="24"/>
  <c r="I10" i="24" s="1"/>
  <c r="L10" i="24" s="1"/>
  <c r="O10" i="24" s="1"/>
  <c r="N29" i="6"/>
  <c r="M24" i="6"/>
  <c r="F23" i="10" s="1"/>
  <c r="N20" i="6"/>
  <c r="O20" i="6" s="1"/>
  <c r="N26" i="6"/>
  <c r="N22" i="6"/>
  <c r="O22" i="6" s="1"/>
  <c r="N18" i="6"/>
  <c r="N14" i="6"/>
  <c r="O14" i="6" s="1"/>
  <c r="N16" i="6"/>
  <c r="N25" i="6"/>
  <c r="N21" i="6"/>
  <c r="O21" i="6" s="1"/>
  <c r="N17" i="6"/>
  <c r="N13" i="6"/>
  <c r="N24" i="6"/>
  <c r="N12" i="6"/>
  <c r="N27" i="6"/>
  <c r="N23" i="6"/>
  <c r="O23" i="6" s="1"/>
  <c r="H18" i="2"/>
  <c r="N19" i="6"/>
  <c r="N15" i="6"/>
  <c r="N11" i="6"/>
  <c r="H38" i="29"/>
  <c r="H36" i="29"/>
  <c r="H30" i="29"/>
  <c r="H22" i="2"/>
  <c r="H14" i="2"/>
  <c r="H10" i="2"/>
  <c r="H26" i="2"/>
  <c r="H25" i="2"/>
  <c r="H21" i="2"/>
  <c r="H17" i="2"/>
  <c r="H13" i="2"/>
  <c r="H23" i="2"/>
  <c r="H19" i="2"/>
  <c r="H15" i="2"/>
  <c r="H11" i="2"/>
  <c r="H24" i="2"/>
  <c r="H20" i="2"/>
  <c r="H16" i="2"/>
  <c r="H12" i="2"/>
  <c r="M29" i="6"/>
  <c r="D28" i="10" s="1"/>
  <c r="M32" i="6"/>
  <c r="G31" i="10" s="1"/>
  <c r="M42" i="6"/>
  <c r="M40" i="6"/>
  <c r="M38" i="6"/>
  <c r="M34" i="6"/>
  <c r="G33" i="10" s="1"/>
  <c r="M39" i="6"/>
  <c r="E38" i="10" s="1"/>
  <c r="M35" i="6"/>
  <c r="I34" i="10" s="1"/>
  <c r="M41" i="6"/>
  <c r="M30" i="6"/>
  <c r="M37" i="6"/>
  <c r="E36" i="10" s="1"/>
  <c r="M36" i="6"/>
  <c r="G35" i="10" s="1"/>
  <c r="M33" i="6"/>
  <c r="E32" i="10" s="1"/>
  <c r="M31" i="6"/>
  <c r="F30" i="10" s="1"/>
  <c r="M17" i="6"/>
  <c r="D16" i="10" s="1"/>
  <c r="M13" i="6"/>
  <c r="H12" i="10" s="1"/>
  <c r="M25" i="6"/>
  <c r="M21" i="6"/>
  <c r="G20" i="10" s="1"/>
  <c r="M23" i="6"/>
  <c r="F22" i="10" s="1"/>
  <c r="M12" i="6"/>
  <c r="D11" i="10" s="1"/>
  <c r="M26" i="6"/>
  <c r="M19" i="6"/>
  <c r="G18" i="10" s="1"/>
  <c r="M22" i="6"/>
  <c r="F21" i="10" s="1"/>
  <c r="M20" i="6"/>
  <c r="G19" i="10" s="1"/>
  <c r="M15" i="6"/>
  <c r="M28" i="6"/>
  <c r="G27" i="10" s="1"/>
  <c r="M14" i="6"/>
  <c r="F13" i="10" s="1"/>
  <c r="M10" i="6"/>
  <c r="M27" i="6"/>
  <c r="H26" i="10" s="1"/>
  <c r="M18" i="6"/>
  <c r="I17" i="10" s="1"/>
  <c r="M16" i="6"/>
  <c r="F15" i="10" s="1"/>
  <c r="M11" i="6"/>
  <c r="H28" i="29"/>
  <c r="H35" i="29"/>
  <c r="H41" i="29"/>
  <c r="H33" i="29"/>
  <c r="H27" i="29"/>
  <c r="H37" i="29"/>
  <c r="H29" i="29"/>
  <c r="H34" i="29"/>
  <c r="H39" i="29"/>
  <c r="H40" i="29"/>
  <c r="H32" i="29"/>
  <c r="H31" i="29"/>
  <c r="H22" i="4"/>
  <c r="H34" i="4"/>
  <c r="H28" i="4"/>
  <c r="H20" i="4"/>
  <c r="H40" i="4"/>
  <c r="H31" i="4"/>
  <c r="H27" i="4"/>
  <c r="H19" i="4"/>
  <c r="H41" i="4"/>
  <c r="H33" i="4"/>
  <c r="H39" i="4"/>
  <c r="H30" i="4"/>
  <c r="H23" i="4"/>
  <c r="H13" i="4"/>
  <c r="K102" i="10"/>
  <c r="O13" i="24" l="1"/>
  <c r="L13" i="24"/>
  <c r="O30" i="6"/>
  <c r="L11" i="24"/>
  <c r="O11" i="24" s="1"/>
  <c r="L37" i="24"/>
  <c r="O37" i="24" s="1"/>
  <c r="L39" i="24"/>
  <c r="O39" i="24" s="1"/>
  <c r="L18" i="24"/>
  <c r="O18" i="24" s="1"/>
  <c r="L21" i="24"/>
  <c r="O21" i="24" s="1"/>
  <c r="L40" i="24"/>
  <c r="O40" i="24" s="1"/>
  <c r="L34" i="24"/>
  <c r="O34" i="24" s="1"/>
  <c r="L35" i="24"/>
  <c r="O35" i="24" s="1"/>
  <c r="L12" i="24"/>
  <c r="O12" i="24" s="1"/>
  <c r="L19" i="24"/>
  <c r="O19" i="24" s="1"/>
  <c r="L38" i="24"/>
  <c r="O38" i="24" s="1"/>
  <c r="L41" i="24"/>
  <c r="O41" i="24" s="1"/>
  <c r="O24" i="6"/>
  <c r="D32" i="10"/>
  <c r="F35" i="10"/>
  <c r="O35" i="6"/>
  <c r="I31" i="10"/>
  <c r="O34" i="6"/>
  <c r="F33" i="10"/>
  <c r="D18" i="10"/>
  <c r="D33" i="10"/>
  <c r="H18" i="10"/>
  <c r="E33" i="10"/>
  <c r="D26" i="10"/>
  <c r="G26" i="10"/>
  <c r="D27" i="10"/>
  <c r="H27" i="10"/>
  <c r="O36" i="6"/>
  <c r="I27" i="10"/>
  <c r="F16" i="10"/>
  <c r="E28" i="10"/>
  <c r="I11" i="10"/>
  <c r="I19" i="10"/>
  <c r="H28" i="10"/>
  <c r="D36" i="10"/>
  <c r="H20" i="10"/>
  <c r="I28" i="10"/>
  <c r="H34" i="10"/>
  <c r="E17" i="10"/>
  <c r="F31" i="10"/>
  <c r="G34" i="10"/>
  <c r="H21" i="10"/>
  <c r="I36" i="10"/>
  <c r="O37" i="6"/>
  <c r="D34" i="10"/>
  <c r="D17" i="10"/>
  <c r="E34" i="10"/>
  <c r="F27" i="10"/>
  <c r="O29" i="6"/>
  <c r="G22" i="10"/>
  <c r="F34" i="10"/>
  <c r="D10" i="10"/>
  <c r="H10" i="10"/>
  <c r="E10" i="10"/>
  <c r="I10" i="10"/>
  <c r="F10" i="10"/>
  <c r="F9" i="10"/>
  <c r="G9" i="10"/>
  <c r="H9" i="10"/>
  <c r="E14" i="10"/>
  <c r="I14" i="10"/>
  <c r="G25" i="10"/>
  <c r="H25" i="10"/>
  <c r="E24" i="10"/>
  <c r="I24" i="10"/>
  <c r="D29" i="10"/>
  <c r="H29" i="10"/>
  <c r="I29" i="10"/>
  <c r="O31" i="6"/>
  <c r="H37" i="10"/>
  <c r="I37" i="10"/>
  <c r="E30" i="10"/>
  <c r="F37" i="10"/>
  <c r="E9" i="10"/>
  <c r="G14" i="10"/>
  <c r="E25" i="10"/>
  <c r="F38" i="10"/>
  <c r="E37" i="10"/>
  <c r="I38" i="10"/>
  <c r="G15" i="10"/>
  <c r="D15" i="10"/>
  <c r="H15" i="10"/>
  <c r="G23" i="10"/>
  <c r="D23" i="10"/>
  <c r="H23" i="10"/>
  <c r="F11" i="10"/>
  <c r="G11" i="10"/>
  <c r="D12" i="10"/>
  <c r="E12" i="10"/>
  <c r="I12" i="10"/>
  <c r="F12" i="10"/>
  <c r="F32" i="10"/>
  <c r="G32" i="10"/>
  <c r="F40" i="10"/>
  <c r="G40" i="10"/>
  <c r="O40" i="6"/>
  <c r="D39" i="10"/>
  <c r="E39" i="10"/>
  <c r="D24" i="10"/>
  <c r="I30" i="10"/>
  <c r="D38" i="10"/>
  <c r="O33" i="6"/>
  <c r="I9" i="10"/>
  <c r="G12" i="10"/>
  <c r="E15" i="10"/>
  <c r="E23" i="10"/>
  <c r="I25" i="10"/>
  <c r="F29" i="10"/>
  <c r="I40" i="10"/>
  <c r="H39" i="10"/>
  <c r="G38" i="10"/>
  <c r="H11" i="10"/>
  <c r="I32" i="10"/>
  <c r="G39" i="10"/>
  <c r="G17" i="10"/>
  <c r="H17" i="10"/>
  <c r="G13" i="10"/>
  <c r="D13" i="10"/>
  <c r="G21" i="10"/>
  <c r="D21" i="10"/>
  <c r="E22" i="10"/>
  <c r="I22" i="10"/>
  <c r="E16" i="10"/>
  <c r="I16" i="10"/>
  <c r="O38" i="6"/>
  <c r="D35" i="10"/>
  <c r="E35" i="10"/>
  <c r="O39" i="6"/>
  <c r="D37" i="10"/>
  <c r="H41" i="10"/>
  <c r="E41" i="10"/>
  <c r="I41" i="10"/>
  <c r="D14" i="10"/>
  <c r="H16" i="10"/>
  <c r="F19" i="10"/>
  <c r="D22" i="10"/>
  <c r="H24" i="10"/>
  <c r="H38" i="10"/>
  <c r="G10" i="10"/>
  <c r="E13" i="10"/>
  <c r="I15" i="10"/>
  <c r="E21" i="10"/>
  <c r="I23" i="10"/>
  <c r="D30" i="10"/>
  <c r="E29" i="10"/>
  <c r="I39" i="10"/>
  <c r="H13" i="10"/>
  <c r="D19" i="10"/>
  <c r="F24" i="10"/>
  <c r="H40" i="10"/>
  <c r="E40" i="10"/>
  <c r="E26" i="10"/>
  <c r="I26" i="10"/>
  <c r="F26" i="10"/>
  <c r="E18" i="10"/>
  <c r="I18" i="10"/>
  <c r="F18" i="10"/>
  <c r="E20" i="10"/>
  <c r="I20" i="10"/>
  <c r="F20" i="10"/>
  <c r="D40" i="10"/>
  <c r="F36" i="10"/>
  <c r="G36" i="10"/>
  <c r="D41" i="10"/>
  <c r="H33" i="10"/>
  <c r="I33" i="10"/>
  <c r="O32" i="6"/>
  <c r="H31" i="10"/>
  <c r="D31" i="10"/>
  <c r="E31" i="10"/>
  <c r="H14" i="10"/>
  <c r="F17" i="10"/>
  <c r="D20" i="10"/>
  <c r="H22" i="10"/>
  <c r="F25" i="10"/>
  <c r="G29" i="10"/>
  <c r="H32" i="10"/>
  <c r="H36" i="10"/>
  <c r="F39" i="10"/>
  <c r="O41" i="6"/>
  <c r="E11" i="10"/>
  <c r="I13" i="10"/>
  <c r="G16" i="10"/>
  <c r="E19" i="10"/>
  <c r="I21" i="10"/>
  <c r="G24" i="10"/>
  <c r="E27" i="10"/>
  <c r="F28" i="10"/>
  <c r="G28" i="10"/>
  <c r="H30" i="10"/>
  <c r="H35" i="10"/>
  <c r="G30" i="10"/>
  <c r="I35" i="10"/>
  <c r="D9" i="10"/>
  <c r="F14" i="10"/>
  <c r="H19" i="10"/>
  <c r="D25" i="10"/>
  <c r="F41" i="10"/>
  <c r="G37" i="10"/>
  <c r="G41" i="10"/>
  <c r="J27" i="10" l="1"/>
  <c r="J33" i="10"/>
  <c r="J34" i="10"/>
  <c r="J17" i="10"/>
  <c r="J18" i="10"/>
  <c r="J24" i="10"/>
  <c r="J32" i="10"/>
  <c r="J36" i="10"/>
  <c r="J11" i="10"/>
  <c r="J20" i="10"/>
  <c r="J31" i="10"/>
  <c r="J26" i="10"/>
  <c r="J37" i="10"/>
  <c r="J40" i="10"/>
  <c r="J29" i="10"/>
  <c r="J41" i="10"/>
  <c r="J21" i="10"/>
  <c r="J38" i="10"/>
  <c r="J9" i="10"/>
  <c r="J19" i="10"/>
  <c r="J30" i="10"/>
  <c r="J22" i="10"/>
  <c r="J16" i="10"/>
  <c r="J12" i="10"/>
  <c r="J23" i="10"/>
  <c r="J10" i="10"/>
  <c r="J14" i="10"/>
  <c r="J39" i="10"/>
  <c r="J15" i="10"/>
  <c r="J25" i="10"/>
  <c r="J28" i="10"/>
  <c r="J35" i="10"/>
  <c r="J13" i="10"/>
  <c r="G9" i="29" l="1"/>
  <c r="F42" i="29"/>
  <c r="F8" i="29"/>
  <c r="K42" i="29" l="1"/>
  <c r="G8" i="29"/>
  <c r="K43" i="16"/>
  <c r="H33" i="21" l="1"/>
  <c r="H27" i="21"/>
  <c r="H24" i="21"/>
  <c r="H20" i="21"/>
  <c r="H16" i="21"/>
  <c r="H12" i="21"/>
  <c r="H9" i="21"/>
  <c r="H39" i="21"/>
  <c r="H36" i="21"/>
  <c r="H32" i="21"/>
  <c r="H30" i="21"/>
  <c r="H23" i="21"/>
  <c r="H19" i="21"/>
  <c r="H15" i="21"/>
  <c r="H11" i="21"/>
  <c r="H38" i="21"/>
  <c r="H35" i="21"/>
  <c r="H31" i="21"/>
  <c r="H29" i="21"/>
  <c r="H26" i="21"/>
  <c r="H22" i="21"/>
  <c r="H18" i="21"/>
  <c r="H14" i="21"/>
  <c r="H8" i="21"/>
  <c r="H37" i="21"/>
  <c r="H34" i="21"/>
  <c r="H28" i="21"/>
  <c r="H25" i="21"/>
  <c r="H21" i="21"/>
  <c r="H17" i="21"/>
  <c r="H13" i="21"/>
  <c r="H10" i="21"/>
  <c r="J43" i="16"/>
  <c r="I43" i="16"/>
  <c r="H43" i="16"/>
  <c r="F43" i="16"/>
  <c r="G43" i="16"/>
  <c r="K43" i="6"/>
  <c r="G22" i="29"/>
  <c r="G21" i="29"/>
  <c r="G20" i="29"/>
  <c r="G19" i="29"/>
  <c r="G17" i="29"/>
  <c r="G16" i="29"/>
  <c r="G15" i="29"/>
  <c r="G14" i="29"/>
  <c r="G13" i="29"/>
  <c r="G12" i="29"/>
  <c r="H8" i="29"/>
  <c r="F10" i="29"/>
  <c r="F12" i="29"/>
  <c r="F13" i="29"/>
  <c r="F14" i="29"/>
  <c r="F15" i="29"/>
  <c r="F17" i="29"/>
  <c r="F18" i="29"/>
  <c r="F19" i="29"/>
  <c r="F20" i="29"/>
  <c r="F21" i="29"/>
  <c r="F22" i="29"/>
  <c r="O10" i="6"/>
  <c r="O11" i="6"/>
  <c r="O12" i="6"/>
  <c r="O13" i="6"/>
  <c r="O15" i="6"/>
  <c r="O16" i="6"/>
  <c r="O17" i="6"/>
  <c r="O18" i="6"/>
  <c r="O19" i="6"/>
  <c r="O25" i="6"/>
  <c r="O26" i="6"/>
  <c r="O27" i="6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5" i="29" l="1"/>
  <c r="H21" i="29"/>
  <c r="H8" i="2"/>
  <c r="H17" i="29"/>
  <c r="H23" i="29"/>
  <c r="H19" i="29"/>
  <c r="H42" i="29"/>
  <c r="H13" i="29"/>
  <c r="H24" i="29"/>
  <c r="F9" i="29"/>
  <c r="H9" i="29" s="1"/>
  <c r="H9" i="4"/>
  <c r="H14" i="29"/>
  <c r="H26" i="29"/>
  <c r="H12" i="29"/>
  <c r="G10" i="29"/>
  <c r="H10" i="29" s="1"/>
  <c r="H24" i="4"/>
  <c r="H18" i="29"/>
  <c r="H22" i="29"/>
  <c r="H20" i="29"/>
  <c r="H15" i="29"/>
  <c r="H18" i="4"/>
  <c r="F16" i="29"/>
  <c r="H16" i="29" s="1"/>
  <c r="H15" i="4"/>
  <c r="L43" i="16" l="1"/>
  <c r="J43" i="6"/>
  <c r="I43" i="6"/>
  <c r="H43" i="6"/>
  <c r="G43" i="6"/>
  <c r="D45" i="10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D83" i="10"/>
  <c r="E83" i="10"/>
  <c r="E45" i="10"/>
  <c r="C8" i="10"/>
  <c r="C122" i="10"/>
  <c r="F8" i="24"/>
  <c r="F42" i="24" s="1"/>
  <c r="M9" i="6"/>
  <c r="G8" i="10" s="1"/>
  <c r="G8" i="24"/>
  <c r="G42" i="24" s="1"/>
  <c r="F43" i="6"/>
  <c r="L9" i="24" l="1"/>
  <c r="O9" i="24" s="1"/>
  <c r="M43" i="6"/>
  <c r="H32" i="4"/>
  <c r="H8" i="24"/>
  <c r="H37" i="4"/>
  <c r="F8" i="10"/>
  <c r="H21" i="4"/>
  <c r="I8" i="10"/>
  <c r="H8" i="10"/>
  <c r="H14" i="4"/>
  <c r="H17" i="4"/>
  <c r="H38" i="4"/>
  <c r="H36" i="4"/>
  <c r="H29" i="4"/>
  <c r="E8" i="10"/>
  <c r="H16" i="4"/>
  <c r="D8" i="10"/>
  <c r="H26" i="4"/>
  <c r="H35" i="4"/>
  <c r="H10" i="4"/>
  <c r="G42" i="2"/>
  <c r="N43" i="6" s="1"/>
  <c r="H8" i="4"/>
  <c r="H12" i="4"/>
  <c r="H25" i="4"/>
  <c r="O43" i="6" l="1"/>
  <c r="I8" i="24"/>
  <c r="H42" i="24"/>
  <c r="O28" i="6"/>
  <c r="O42" i="6"/>
  <c r="H42" i="2"/>
  <c r="I122" i="10"/>
  <c r="J8" i="10"/>
  <c r="G122" i="10"/>
  <c r="F122" i="10"/>
  <c r="D122" i="10"/>
  <c r="H122" i="10"/>
  <c r="E122" i="10"/>
  <c r="L123" i="10" l="1"/>
  <c r="J122" i="10"/>
  <c r="L8" i="24"/>
  <c r="O8" i="24" s="1"/>
  <c r="I42" i="24"/>
  <c r="L42" i="24" l="1"/>
  <c r="O42" i="24" s="1"/>
</calcChain>
</file>

<file path=xl/sharedStrings.xml><?xml version="1.0" encoding="utf-8"?>
<sst xmlns="http://schemas.openxmlformats.org/spreadsheetml/2006/main" count="742" uniqueCount="184">
  <si>
    <t>Alemania</t>
  </si>
  <si>
    <t>Austria</t>
  </si>
  <si>
    <t>Bélgica</t>
  </si>
  <si>
    <t>España</t>
  </si>
  <si>
    <t>Francia</t>
  </si>
  <si>
    <t>Grecia</t>
  </si>
  <si>
    <t>Italia</t>
  </si>
  <si>
    <t>Luxemburgo</t>
  </si>
  <si>
    <t>Portugal</t>
  </si>
  <si>
    <t>Nuclear</t>
  </si>
  <si>
    <t>Hidráulica y otras</t>
  </si>
  <si>
    <t>Total</t>
  </si>
  <si>
    <t>Holanda</t>
  </si>
  <si>
    <r>
      <t>D</t>
    </r>
    <r>
      <rPr>
        <b/>
        <sz val="8"/>
        <color indexed="8"/>
        <rFont val="Arial"/>
        <family val="2"/>
      </rPr>
      <t>%</t>
    </r>
  </si>
  <si>
    <t xml:space="preserve">• </t>
  </si>
  <si>
    <r>
      <t>D</t>
    </r>
    <r>
      <rPr>
        <b/>
        <sz val="8"/>
        <color indexed="8"/>
        <rFont val="Arial"/>
        <family val="2"/>
      </rPr>
      <t xml:space="preserve">%  </t>
    </r>
  </si>
  <si>
    <t>Hidráulica</t>
  </si>
  <si>
    <t xml:space="preserve">Total </t>
  </si>
  <si>
    <t>El Sistema Eléctrico Español</t>
  </si>
  <si>
    <t>Saldo</t>
  </si>
  <si>
    <t>Importaciones</t>
  </si>
  <si>
    <t>Exportaciones</t>
  </si>
  <si>
    <t xml:space="preserve">Comparación internacional                        </t>
  </si>
  <si>
    <t>Día de la semana</t>
  </si>
  <si>
    <t>Fecha</t>
  </si>
  <si>
    <t>Hora</t>
  </si>
  <si>
    <t>Finlandia</t>
  </si>
  <si>
    <t>Noruega</t>
  </si>
  <si>
    <t>Polonia</t>
  </si>
  <si>
    <t>Eslovenia</t>
  </si>
  <si>
    <t>Suecia</t>
  </si>
  <si>
    <t>Demanda</t>
  </si>
  <si>
    <t>República Checa</t>
  </si>
  <si>
    <t>Eslovaquia</t>
  </si>
  <si>
    <t>Hungría</t>
  </si>
  <si>
    <t>Gran Bretaña</t>
  </si>
  <si>
    <t>Irlanda</t>
  </si>
  <si>
    <t>Lituania</t>
  </si>
  <si>
    <t>Rumania</t>
  </si>
  <si>
    <t>SK</t>
  </si>
  <si>
    <t>SI</t>
  </si>
  <si>
    <t>ES</t>
  </si>
  <si>
    <t>FR</t>
  </si>
  <si>
    <t>GR</t>
  </si>
  <si>
    <t>NL</t>
  </si>
  <si>
    <t>HU</t>
  </si>
  <si>
    <t>IT</t>
  </si>
  <si>
    <t>LU</t>
  </si>
  <si>
    <t>PL</t>
  </si>
  <si>
    <t>PT</t>
  </si>
  <si>
    <t>CZ</t>
  </si>
  <si>
    <t>DE</t>
  </si>
  <si>
    <t>AT</t>
  </si>
  <si>
    <t>BE</t>
  </si>
  <si>
    <t>Bulgaria</t>
  </si>
  <si>
    <t>BG</t>
  </si>
  <si>
    <t>RO</t>
  </si>
  <si>
    <t>Punta máxima (MW)</t>
  </si>
  <si>
    <t>Temperatura media (ºC)</t>
  </si>
  <si>
    <t>Prod. total neta</t>
  </si>
  <si>
    <t>Consumos en bombeo</t>
  </si>
  <si>
    <t>Saldo intercambios</t>
  </si>
  <si>
    <t>Dinamarca</t>
  </si>
  <si>
    <t>Estonia</t>
  </si>
  <si>
    <t>Letonia</t>
  </si>
  <si>
    <t>FYROM</t>
  </si>
  <si>
    <t>Suiza</t>
  </si>
  <si>
    <t>Bosnia-Herzegovina</t>
  </si>
  <si>
    <t>Eólica</t>
  </si>
  <si>
    <t>Solar</t>
  </si>
  <si>
    <t>Otras renovables</t>
  </si>
  <si>
    <t>Consumo per cápita = Consumo total / nº hab.</t>
  </si>
  <si>
    <t>(*) Dato no disponible. Fuente: ENTSO-E, España REE.</t>
  </si>
  <si>
    <t>Fuente: ENTSO-E, España REE.</t>
  </si>
  <si>
    <t xml:space="preserve">                 </t>
  </si>
  <si>
    <t>(*) Incluye el apagón ocurrido Italia en septiembre de 2003.</t>
  </si>
  <si>
    <t>TIM = ENS/Potencia media del sistema.</t>
  </si>
  <si>
    <t>Informe 2012</t>
  </si>
  <si>
    <t>Potencia máxima instantánea de los países de la Unión Europea miembros de Continental Europe (ENTSO-E)</t>
  </si>
  <si>
    <t>Tiempo de interrupción medio (TIM) por incidencias en la red de transporte
(minutos)</t>
  </si>
  <si>
    <t>DK</t>
  </si>
  <si>
    <t>EE</t>
  </si>
  <si>
    <t>FI</t>
  </si>
  <si>
    <t>MK</t>
  </si>
  <si>
    <t>GB</t>
  </si>
  <si>
    <t>IE</t>
  </si>
  <si>
    <t>LV</t>
  </si>
  <si>
    <t>LT</t>
  </si>
  <si>
    <t>NO</t>
  </si>
  <si>
    <t>SE</t>
  </si>
  <si>
    <t>CH</t>
  </si>
  <si>
    <t>Informe 2013</t>
  </si>
  <si>
    <t>Croacia</t>
  </si>
  <si>
    <t>BA</t>
  </si>
  <si>
    <t>Irlanda del Norte</t>
  </si>
  <si>
    <t>Islandia</t>
  </si>
  <si>
    <t>IS</t>
  </si>
  <si>
    <t>HR</t>
  </si>
  <si>
    <t>Serbia</t>
  </si>
  <si>
    <t>RS</t>
  </si>
  <si>
    <t>Térmica clásica</t>
  </si>
  <si>
    <t>Pob 2014</t>
  </si>
  <si>
    <t>ME</t>
  </si>
  <si>
    <t>Pob 2015</t>
  </si>
  <si>
    <t>Chipre</t>
  </si>
  <si>
    <t>Montenegro</t>
  </si>
  <si>
    <t xml:space="preserve">Panorama europeo             </t>
  </si>
  <si>
    <t>CY</t>
  </si>
  <si>
    <t>Estructura de la producción total de los países miembros de ENTSO-E (%)</t>
  </si>
  <si>
    <t>Estructura de la potencia instalada en los países miembros de ENTSO-E (%)</t>
  </si>
  <si>
    <t>Tarifas de transporte en países en los países miembros de ENTSO-E</t>
  </si>
  <si>
    <t>% Renovable/Producción</t>
  </si>
  <si>
    <t>Ranking solar</t>
  </si>
  <si>
    <t>Ranking eólica</t>
  </si>
  <si>
    <r>
      <t>Suecia</t>
    </r>
    <r>
      <rPr>
        <vertAlign val="superscript"/>
        <sz val="8"/>
        <color indexed="8"/>
        <rFont val="Arial"/>
        <family val="2"/>
      </rPr>
      <t>(1)</t>
    </r>
  </si>
  <si>
    <r>
      <t>FYROM</t>
    </r>
    <r>
      <rPr>
        <vertAlign val="superscript"/>
        <sz val="8"/>
        <color indexed="8"/>
        <rFont val="Arial"/>
        <family val="2"/>
      </rPr>
      <t>(1)</t>
    </r>
  </si>
  <si>
    <r>
      <t>Suiza</t>
    </r>
    <r>
      <rPr>
        <vertAlign val="superscript"/>
        <sz val="8"/>
        <color indexed="8"/>
        <rFont val="Arial"/>
        <family val="2"/>
      </rPr>
      <t>(1)</t>
    </r>
  </si>
  <si>
    <r>
      <t>Bosnia-Herzegovina</t>
    </r>
    <r>
      <rPr>
        <vertAlign val="superscript"/>
        <sz val="8"/>
        <color indexed="8"/>
        <rFont val="Arial"/>
        <family val="2"/>
      </rPr>
      <t>(1)</t>
    </r>
  </si>
  <si>
    <r>
      <t>Francia</t>
    </r>
    <r>
      <rPr>
        <vertAlign val="superscript"/>
        <sz val="8"/>
        <color indexed="8"/>
        <rFont val="Arial"/>
        <family val="2"/>
      </rPr>
      <t>(2)</t>
    </r>
  </si>
  <si>
    <r>
      <t>Gran Bretaña</t>
    </r>
    <r>
      <rPr>
        <vertAlign val="superscript"/>
        <sz val="8"/>
        <color indexed="8"/>
        <rFont val="Arial"/>
        <family val="2"/>
      </rPr>
      <t>(3)</t>
    </r>
  </si>
  <si>
    <t>(2) Datos de población incluyen los territorios de ultramar</t>
  </si>
  <si>
    <t>(3) Datos de población y demanda incluyen a Irlanda del Norte</t>
  </si>
  <si>
    <t>(1) Datos de población correspondientes a 2012</t>
  </si>
  <si>
    <r>
      <t>Tarifa de transporte</t>
    </r>
    <r>
      <rPr>
        <b/>
        <vertAlign val="superscript"/>
        <sz val="8"/>
        <color indexed="8"/>
        <rFont val="Arial"/>
        <family val="2"/>
      </rPr>
      <t xml:space="preserve"> (1)</t>
    </r>
  </si>
  <si>
    <r>
      <t>Otros costes</t>
    </r>
    <r>
      <rPr>
        <b/>
        <vertAlign val="superscript"/>
        <sz val="8"/>
        <color indexed="8"/>
        <rFont val="Arial"/>
        <family val="2"/>
      </rPr>
      <t xml:space="preserve"> (2)</t>
    </r>
  </si>
  <si>
    <t>Panorama europeo</t>
  </si>
  <si>
    <t>Informe 2016</t>
  </si>
  <si>
    <t>Incremento de la producción total de energía eléctrica en los países miembros de ENTSO-E 2016/2015 (TWh)</t>
  </si>
  <si>
    <t>Incremento de la demanda de energía eléctrica en los países miembros de ENTSO-E 2016/2015 (TWh)</t>
  </si>
  <si>
    <t>Incremento de la demanda de energía eléctrica en los países miembros de ENTSO-E 2016/2012 (TWh)</t>
  </si>
  <si>
    <t>Año 2016 (€/MWh)(*)</t>
  </si>
  <si>
    <t>% 16/15</t>
  </si>
  <si>
    <t>% 2016/2015</t>
  </si>
  <si>
    <t>Térmica</t>
  </si>
  <si>
    <t>Clásica</t>
  </si>
  <si>
    <t>Renovables</t>
  </si>
  <si>
    <t>Otras</t>
  </si>
  <si>
    <t>Fuente: ENTSO-E Data Portal 24/5/2017, España REE.</t>
  </si>
  <si>
    <t>Datos de población: Eurostat; datos de consumo: ENTSO-E Data Portal, España REE. 24/5/2017</t>
  </si>
  <si>
    <t>Fuente: ENTSO-E. Overview of transmission tariffs in Europe: Synthesis 2016.</t>
  </si>
  <si>
    <r>
      <t>Gran Bretaña</t>
    </r>
    <r>
      <rPr>
        <vertAlign val="superscript"/>
        <sz val="8"/>
        <color indexed="8"/>
        <rFont val="Arial"/>
        <family val="2"/>
      </rPr>
      <t>(1)</t>
    </r>
  </si>
  <si>
    <t>(1) Incluye a Irlanda del Norte</t>
  </si>
  <si>
    <r>
      <t>Eslovenia</t>
    </r>
    <r>
      <rPr>
        <vertAlign val="superscript"/>
        <sz val="8"/>
        <color indexed="8"/>
        <rFont val="Arial"/>
        <family val="2"/>
      </rPr>
      <t>(1)</t>
    </r>
  </si>
  <si>
    <r>
      <t>Eslovaquia</t>
    </r>
    <r>
      <rPr>
        <vertAlign val="superscript"/>
        <sz val="8"/>
        <color indexed="8"/>
        <rFont val="Arial"/>
        <family val="2"/>
      </rPr>
      <t>(1)</t>
    </r>
  </si>
  <si>
    <r>
      <t>Francia</t>
    </r>
    <r>
      <rPr>
        <vertAlign val="superscript"/>
        <sz val="8"/>
        <color indexed="8"/>
        <rFont val="Arial"/>
        <family val="2"/>
      </rPr>
      <t>(1)</t>
    </r>
  </si>
  <si>
    <t>(1) Datos correspondientes a 2015</t>
  </si>
  <si>
    <r>
      <t>Grecia</t>
    </r>
    <r>
      <rPr>
        <vertAlign val="superscript"/>
        <sz val="8"/>
        <color indexed="8"/>
        <rFont val="Arial"/>
        <family val="2"/>
      </rPr>
      <t>(1)</t>
    </r>
  </si>
  <si>
    <r>
      <t>Holanda</t>
    </r>
    <r>
      <rPr>
        <vertAlign val="superscript"/>
        <sz val="8"/>
        <color indexed="8"/>
        <rFont val="Arial"/>
        <family val="2"/>
      </rPr>
      <t>(1)</t>
    </r>
  </si>
  <si>
    <r>
      <t>Hungría</t>
    </r>
    <r>
      <rPr>
        <vertAlign val="superscript"/>
        <sz val="8"/>
        <color indexed="8"/>
        <rFont val="Arial"/>
        <family val="2"/>
      </rPr>
      <t>(1)</t>
    </r>
  </si>
  <si>
    <r>
      <t>Irlanda</t>
    </r>
    <r>
      <rPr>
        <vertAlign val="superscript"/>
        <sz val="8"/>
        <color indexed="8"/>
        <rFont val="Arial"/>
        <family val="2"/>
      </rPr>
      <t>(1)</t>
    </r>
  </si>
  <si>
    <t>-</t>
  </si>
  <si>
    <t>Gran Bretaña(1)</t>
  </si>
  <si>
    <t>(*) Tarifas unitarias de transporte provisionales en países europeos, determinadas conforme a la metodología de ENTSO-E (generadores y consumidores conectados a la máxima tensión de la red de transporte, con demanda máxima de potencia de 40 MW y 5.000 horas de utilización).</t>
  </si>
  <si>
    <t>(1) Cargos relacionados con las actividades propias del TSO: infraestructura (costes de capital y costes operativos), pérdidas y servicios del sistema.</t>
  </si>
  <si>
    <t>(2) Otros cargos no relacionados directamente con las actividades propias del TSO: costes de transición a la competencia, fomento de renovables, etc.</t>
  </si>
  <si>
    <t xml:space="preserve">(*) Tarifas unitarias de transporte provisionales en países europeos, determinadas </t>
  </si>
  <si>
    <t xml:space="preserve">conforme a la metodología de ENTSO-E (generadores y consumidores conectados </t>
  </si>
  <si>
    <t xml:space="preserve">a la máxima tensión de la red de transporte, con demanda máxima de potencia de </t>
  </si>
  <si>
    <t>40 MW y 5.000 horas de utilización).</t>
  </si>
  <si>
    <t xml:space="preserve">(1) Cargos relacionados con las actividades propias del TSO: infraestructura (costes </t>
  </si>
  <si>
    <t>de capital y costes operativos), pérdidas y servicios del sistema.</t>
  </si>
  <si>
    <t xml:space="preserve">(2) Otros cargos no relacionados directamente con las actividades propias del TSO: </t>
  </si>
  <si>
    <t>costes de transición a la competencia, fomento de renovables, etc.</t>
  </si>
  <si>
    <t>Información elaborada con datos a 29/03/2017</t>
  </si>
  <si>
    <t xml:space="preserve">Producción de energía eléctrica en los países miembros de ENTSO-E 2016/2015 </t>
  </si>
  <si>
    <t>(TWh)</t>
  </si>
  <si>
    <t xml:space="preserve">Incremento de la producción de energía eléctrica en los países miembros de ENTSO-E 2016/2015 </t>
  </si>
  <si>
    <t>(%)</t>
  </si>
  <si>
    <t xml:space="preserve">Demanda de energía eléctrica en los países miembros de ENTSO-E 2016/2015 </t>
  </si>
  <si>
    <t xml:space="preserve">Incremento de la demanda de energía eléctrica en los países miembros de ENTSO-E 2016/2015 </t>
  </si>
  <si>
    <t xml:space="preserve">Incremento de la demanda de energía eléctrica en los países miembros de ENTSO-E 2016/2012 </t>
  </si>
  <si>
    <t xml:space="preserve">Consumo per cápita en los países miembros de ENTSO-E </t>
  </si>
  <si>
    <t>(kWh/hab.)</t>
  </si>
  <si>
    <t xml:space="preserve">Origen de la producción total en los países miembros de ENTSO-E </t>
  </si>
  <si>
    <t xml:space="preserve">Estructura de la producción total en los países miembros de ENTSO-E </t>
  </si>
  <si>
    <t xml:space="preserve">Cobertura de la demanda de energía eléctrica en los países miembros de ENTSO-E </t>
  </si>
  <si>
    <t xml:space="preserve">Estructura de la energía renovable sobre la producción total en los países miembros de ENTSO-E </t>
  </si>
  <si>
    <t xml:space="preserve">Potencia instalada en los países miembros de ENTSO-E </t>
  </si>
  <si>
    <t>(GW)</t>
  </si>
  <si>
    <t xml:space="preserve">Estructura de la potencia instalada en los países miembros de ENTSO-E </t>
  </si>
  <si>
    <t xml:space="preserve">Intercambios internacionales físicos de energía eléctrica en los países miembros de ENTSO-E y limítrofes </t>
  </si>
  <si>
    <t>(GWh)</t>
  </si>
  <si>
    <t xml:space="preserve">Tarifas de transporte en países miembros de ENTSO-E </t>
  </si>
  <si>
    <t>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</si>
</sst>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0.0\ \ \ \ \ _)"/>
    <numFmt numFmtId="167" formatCode="#,##0.0\ \ \ \ \ \ _)"/>
    <numFmt numFmtId="168" formatCode="#,##0.0\ _)"/>
    <numFmt numFmtId="169" formatCode="0.000"/>
    <numFmt numFmtId="170" formatCode="h:mm;@"/>
    <numFmt numFmtId="171" formatCode="_-* #,##0.00_-;\-* #,##0.00_-;_-* &quot;-&quot;??_-;_-@_-"/>
  </numFmts>
  <fonts count="48">
    <font>
      <sz val="10"/>
      <name val="Arial"/>
    </font>
    <font>
      <sz val="10"/>
      <name val="Geneva"/>
      <family val="2"/>
    </font>
    <font>
      <sz val="10"/>
      <name val="Arial"/>
      <family val="2"/>
    </font>
    <font>
      <sz val="10"/>
      <color indexed="56"/>
      <name val="Geneva"/>
      <family val="2"/>
    </font>
    <font>
      <sz val="10"/>
      <color indexed="32"/>
      <name val="Arial"/>
      <family val="2"/>
    </font>
    <font>
      <sz val="8"/>
      <color indexed="32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4"/>
      <color indexed="21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Symbol"/>
      <family val="1"/>
      <charset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8"/>
      <color indexed="9"/>
      <name val="Arial"/>
      <family val="2"/>
    </font>
    <font>
      <sz val="8"/>
      <color theme="0"/>
      <name val="Arial"/>
      <family val="2"/>
    </font>
    <font>
      <sz val="8"/>
      <color rgb="FF004563"/>
      <name val="Arial"/>
      <family val="2"/>
    </font>
    <font>
      <b/>
      <sz val="8"/>
      <color rgb="FF004563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  <charset val="238"/>
    </font>
    <font>
      <sz val="10"/>
      <name val="MS Sans Serif"/>
      <family val="2"/>
    </font>
    <font>
      <sz val="10"/>
      <name val="Arial"/>
      <family val="2"/>
      <charset val="186"/>
    </font>
    <font>
      <sz val="8"/>
      <color rgb="FFFF0000"/>
      <name val="Arial"/>
      <family val="2"/>
    </font>
    <font>
      <vertAlign val="superscript"/>
      <sz val="8"/>
      <color indexed="8"/>
      <name val="Arial"/>
      <family val="2"/>
    </font>
    <font>
      <sz val="10"/>
      <color rgb="FFFF0000"/>
      <name val="Arial"/>
      <family val="2"/>
    </font>
    <font>
      <sz val="9"/>
      <color rgb="FFFF0000"/>
      <name val="Verdana"/>
      <family val="2"/>
    </font>
    <font>
      <b/>
      <vertAlign val="superscript"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9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00456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3"/>
      </top>
      <bottom/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1" applyNumberFormat="0" applyFill="0" applyProtection="0">
      <alignment horizontal="right"/>
    </xf>
    <xf numFmtId="0" fontId="32" fillId="0" borderId="0"/>
    <xf numFmtId="0" fontId="34" fillId="0" borderId="0" applyNumberFormat="0" applyFill="0" applyBorder="0" applyAlignment="0" applyProtection="0"/>
    <xf numFmtId="171" fontId="32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6" fillId="0" borderId="0"/>
    <xf numFmtId="9" fontId="32" fillId="0" borderId="0" applyFont="0" applyFill="0" applyBorder="0" applyAlignment="0" applyProtection="0"/>
    <xf numFmtId="0" fontId="37" fillId="0" borderId="0"/>
    <xf numFmtId="0" fontId="33" fillId="0" borderId="0"/>
    <xf numFmtId="0" fontId="32" fillId="0" borderId="0"/>
    <xf numFmtId="171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32">
    <xf numFmtId="0" fontId="0" fillId="0" borderId="0" xfId="0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centerContinuous"/>
    </xf>
    <xf numFmtId="165" fontId="8" fillId="0" borderId="0" xfId="0" applyNumberFormat="1" applyFont="1" applyFill="1" applyAlignment="1" applyProtection="1">
      <alignment horizontal="centerContinuous"/>
    </xf>
    <xf numFmtId="0" fontId="7" fillId="0" borderId="0" xfId="0" applyFont="1" applyFill="1" applyAlignment="1" applyProtection="1">
      <alignment horizontal="centerContinuous"/>
    </xf>
    <xf numFmtId="165" fontId="8" fillId="0" borderId="0" xfId="0" applyNumberFormat="1" applyFont="1" applyFill="1" applyProtection="1"/>
    <xf numFmtId="0" fontId="8" fillId="0" borderId="0" xfId="0" applyFont="1" applyFill="1" applyBorder="1" applyProtection="1"/>
    <xf numFmtId="164" fontId="8" fillId="0" borderId="0" xfId="0" applyNumberFormat="1" applyFont="1" applyFill="1" applyBorder="1" applyProtection="1"/>
    <xf numFmtId="0" fontId="8" fillId="2" borderId="0" xfId="0" applyFont="1" applyFill="1" applyProtection="1"/>
    <xf numFmtId="0" fontId="7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10" fillId="0" borderId="0" xfId="0" applyFont="1" applyFill="1" applyAlignment="1" applyProtection="1">
      <alignment horizontal="right"/>
    </xf>
    <xf numFmtId="0" fontId="3" fillId="0" borderId="0" xfId="0" applyFont="1" applyFill="1" applyBorder="1" applyProtection="1"/>
    <xf numFmtId="0" fontId="11" fillId="0" borderId="0" xfId="0" applyFont="1" applyFill="1" applyBorder="1" applyProtection="1"/>
    <xf numFmtId="0" fontId="1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1" fillId="0" borderId="0" xfId="0" applyFont="1" applyFill="1" applyProtection="1"/>
    <xf numFmtId="0" fontId="7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indent="1"/>
    </xf>
    <xf numFmtId="0" fontId="13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Protection="1"/>
    <xf numFmtId="165" fontId="4" fillId="0" borderId="0" xfId="0" applyNumberFormat="1" applyFont="1" applyFill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Alignment="1" applyProtection="1">
      <alignment horizontal="centerContinuous"/>
    </xf>
    <xf numFmtId="164" fontId="4" fillId="0" borderId="0" xfId="0" applyNumberFormat="1" applyFont="1" applyFill="1" applyAlignment="1" applyProtection="1">
      <alignment horizontal="center"/>
    </xf>
    <xf numFmtId="164" fontId="4" fillId="0" borderId="0" xfId="0" quotePrefix="1" applyNumberFormat="1" applyFont="1" applyFill="1" applyAlignment="1" applyProtection="1">
      <alignment horizontal="center"/>
    </xf>
    <xf numFmtId="3" fontId="4" fillId="0" borderId="0" xfId="0" applyNumberFormat="1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indent="1"/>
    </xf>
    <xf numFmtId="0" fontId="5" fillId="0" borderId="0" xfId="0" applyFont="1" applyFill="1" applyProtection="1"/>
    <xf numFmtId="0" fontId="15" fillId="3" borderId="0" xfId="0" applyFont="1" applyFill="1" applyBorder="1" applyProtection="1"/>
    <xf numFmtId="0" fontId="15" fillId="3" borderId="3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0" borderId="0" xfId="0" applyFont="1" applyFill="1" applyProtection="1"/>
    <xf numFmtId="0" fontId="8" fillId="0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</xf>
    <xf numFmtId="164" fontId="8" fillId="0" borderId="0" xfId="0" applyNumberFormat="1" applyFont="1" applyFill="1" applyProtection="1"/>
    <xf numFmtId="165" fontId="0" fillId="0" borderId="0" xfId="0" applyNumberFormat="1"/>
    <xf numFmtId="164" fontId="16" fillId="0" borderId="0" xfId="0" applyNumberFormat="1" applyFont="1"/>
    <xf numFmtId="164" fontId="0" fillId="0" borderId="0" xfId="0" applyNumberFormat="1"/>
    <xf numFmtId="0" fontId="8" fillId="0" borderId="0" xfId="0" applyFont="1" applyFill="1" applyBorder="1" applyAlignment="1" applyProtection="1">
      <alignment vertical="top"/>
    </xf>
    <xf numFmtId="0" fontId="18" fillId="0" borderId="0" xfId="0" applyFont="1" applyFill="1" applyBorder="1" applyProtection="1"/>
    <xf numFmtId="164" fontId="5" fillId="0" borderId="0" xfId="0" applyNumberFormat="1" applyFont="1" applyFill="1" applyProtection="1"/>
    <xf numFmtId="164" fontId="5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0" fontId="0" fillId="2" borderId="0" xfId="0" applyFill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top"/>
    </xf>
    <xf numFmtId="0" fontId="10" fillId="0" borderId="0" xfId="2" applyFont="1" applyFill="1" applyAlignment="1" applyProtection="1">
      <alignment horizontal="right"/>
    </xf>
    <xf numFmtId="0" fontId="20" fillId="0" borderId="0" xfId="0" applyFont="1" applyFill="1" applyBorder="1" applyProtection="1"/>
    <xf numFmtId="0" fontId="8" fillId="2" borderId="3" xfId="0" applyFont="1" applyFill="1" applyBorder="1" applyProtection="1"/>
    <xf numFmtId="3" fontId="4" fillId="0" borderId="0" xfId="0" applyNumberFormat="1" applyFont="1" applyFill="1" applyProtection="1"/>
    <xf numFmtId="0" fontId="6" fillId="3" borderId="2" xfId="0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left"/>
    </xf>
    <xf numFmtId="0" fontId="21" fillId="0" borderId="0" xfId="0" applyFont="1" applyFill="1" applyProtection="1"/>
    <xf numFmtId="0" fontId="18" fillId="0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/>
    </xf>
    <xf numFmtId="164" fontId="4" fillId="0" borderId="0" xfId="0" applyNumberFormat="1" applyFont="1" applyFill="1" applyProtection="1"/>
    <xf numFmtId="0" fontId="8" fillId="0" borderId="0" xfId="0" applyFont="1" applyFill="1" applyAlignment="1" applyProtection="1">
      <alignment vertical="top"/>
    </xf>
    <xf numFmtId="169" fontId="0" fillId="0" borderId="0" xfId="0" applyNumberFormat="1" applyBorder="1"/>
    <xf numFmtId="0" fontId="24" fillId="0" borderId="0" xfId="0" applyFont="1" applyFill="1" applyProtection="1"/>
    <xf numFmtId="0" fontId="25" fillId="0" borderId="0" xfId="0" applyFont="1" applyFill="1" applyProtection="1"/>
    <xf numFmtId="0" fontId="24" fillId="0" borderId="0" xfId="0" applyFont="1" applyFill="1" applyBorder="1" applyProtection="1"/>
    <xf numFmtId="2" fontId="8" fillId="0" borderId="0" xfId="0" applyNumberFormat="1" applyFont="1" applyFill="1" applyProtection="1"/>
    <xf numFmtId="0" fontId="26" fillId="0" borderId="0" xfId="0" applyFont="1"/>
    <xf numFmtId="2" fontId="26" fillId="0" borderId="0" xfId="0" applyNumberFormat="1" applyFont="1" applyAlignment="1">
      <alignment horizontal="right"/>
    </xf>
    <xf numFmtId="2" fontId="26" fillId="0" borderId="0" xfId="0" applyNumberFormat="1" applyFont="1" applyFill="1" applyAlignment="1">
      <alignment horizontal="right"/>
    </xf>
    <xf numFmtId="0" fontId="2" fillId="0" borderId="0" xfId="0" applyFont="1" applyFill="1" applyProtection="1"/>
    <xf numFmtId="164" fontId="2" fillId="0" borderId="0" xfId="0" applyNumberFormat="1" applyFont="1" applyFill="1" applyAlignment="1" applyProtection="1">
      <alignment horizontal="center"/>
    </xf>
    <xf numFmtId="0" fontId="27" fillId="0" borderId="0" xfId="0" applyFont="1" applyFill="1" applyProtection="1"/>
    <xf numFmtId="164" fontId="27" fillId="0" borderId="0" xfId="0" applyNumberFormat="1" applyFont="1" applyFill="1" applyAlignment="1" applyProtection="1">
      <alignment horizontal="center"/>
    </xf>
    <xf numFmtId="164" fontId="27" fillId="0" borderId="0" xfId="0" applyNumberFormat="1" applyFont="1" applyFill="1" applyBorder="1" applyAlignment="1" applyProtection="1">
      <alignment horizontal="center"/>
    </xf>
    <xf numFmtId="4" fontId="8" fillId="0" borderId="0" xfId="0" applyNumberFormat="1" applyFont="1" applyFill="1" applyProtection="1"/>
    <xf numFmtId="164" fontId="8" fillId="4" borderId="0" xfId="0" applyNumberFormat="1" applyFont="1" applyFill="1" applyProtection="1"/>
    <xf numFmtId="4" fontId="16" fillId="0" borderId="0" xfId="0" applyNumberFormat="1" applyFont="1" applyFill="1" applyProtection="1"/>
    <xf numFmtId="0" fontId="28" fillId="0" borderId="0" xfId="0" applyFont="1" applyFill="1" applyProtection="1"/>
    <xf numFmtId="3" fontId="28" fillId="0" borderId="0" xfId="0" applyNumberFormat="1" applyFont="1" applyFill="1" applyAlignment="1" applyProtection="1">
      <alignment horizontal="right"/>
    </xf>
    <xf numFmtId="165" fontId="28" fillId="0" borderId="0" xfId="0" applyNumberFormat="1" applyFont="1" applyFill="1" applyAlignment="1" applyProtection="1">
      <alignment horizontal="right"/>
    </xf>
    <xf numFmtId="164" fontId="28" fillId="0" borderId="0" xfId="0" applyNumberFormat="1" applyFont="1" applyFill="1" applyAlignment="1" applyProtection="1">
      <alignment horizontal="center"/>
    </xf>
    <xf numFmtId="164" fontId="28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0" fillId="0" borderId="0" xfId="0" applyFont="1" applyFill="1" applyAlignment="1" applyProtection="1"/>
    <xf numFmtId="165" fontId="16" fillId="0" borderId="0" xfId="0" applyNumberFormat="1" applyFont="1"/>
    <xf numFmtId="165" fontId="16" fillId="0" borderId="0" xfId="0" applyNumberFormat="1" applyFont="1" applyFill="1"/>
    <xf numFmtId="3" fontId="22" fillId="0" borderId="0" xfId="0" applyNumberFormat="1" applyFont="1" applyFill="1" applyBorder="1" applyAlignment="1">
      <alignment horizontal="right" vertical="center"/>
    </xf>
    <xf numFmtId="4" fontId="2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8" fillId="4" borderId="0" xfId="0" applyFont="1" applyFill="1" applyAlignment="1" applyProtection="1">
      <alignment horizontal="right"/>
    </xf>
    <xf numFmtId="170" fontId="8" fillId="4" borderId="0" xfId="0" applyNumberFormat="1" applyFont="1" applyFill="1" applyProtection="1"/>
    <xf numFmtId="3" fontId="8" fillId="4" borderId="0" xfId="0" applyNumberFormat="1" applyFont="1" applyFill="1" applyProtection="1"/>
    <xf numFmtId="164" fontId="8" fillId="4" borderId="0" xfId="0" applyNumberFormat="1" applyFont="1" applyFill="1" applyAlignment="1" applyProtection="1">
      <alignment horizontal="right"/>
    </xf>
    <xf numFmtId="0" fontId="8" fillId="4" borderId="3" xfId="0" applyFont="1" applyFill="1" applyBorder="1" applyAlignment="1" applyProtection="1">
      <alignment horizontal="right"/>
    </xf>
    <xf numFmtId="170" fontId="8" fillId="4" borderId="3" xfId="0" applyNumberFormat="1" applyFont="1" applyFill="1" applyBorder="1" applyProtection="1"/>
    <xf numFmtId="3" fontId="8" fillId="4" borderId="3" xfId="0" applyNumberFormat="1" applyFont="1" applyFill="1" applyBorder="1" applyProtection="1"/>
    <xf numFmtId="164" fontId="8" fillId="4" borderId="3" xfId="0" applyNumberFormat="1" applyFont="1" applyFill="1" applyBorder="1" applyProtection="1"/>
    <xf numFmtId="169" fontId="16" fillId="0" borderId="0" xfId="0" applyNumberFormat="1" applyFont="1"/>
    <xf numFmtId="0" fontId="7" fillId="0" borderId="0" xfId="0" applyFont="1" applyFill="1" applyAlignment="1" applyProtection="1">
      <alignment horizontal="left" vertical="top" wrapText="1"/>
    </xf>
    <xf numFmtId="2" fontId="0" fillId="0" borderId="0" xfId="0" applyNumberFormat="1" applyFill="1" applyProtection="1"/>
    <xf numFmtId="2" fontId="10" fillId="0" borderId="0" xfId="2" applyNumberFormat="1" applyFont="1" applyFill="1" applyAlignment="1" applyProtection="1">
      <alignment horizontal="right"/>
    </xf>
    <xf numFmtId="2" fontId="3" fillId="0" borderId="0" xfId="0" applyNumberFormat="1" applyFont="1" applyFill="1" applyBorder="1" applyProtection="1"/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2" fontId="8" fillId="0" borderId="0" xfId="0" applyNumberFormat="1" applyFont="1" applyFill="1" applyBorder="1" applyProtection="1"/>
    <xf numFmtId="0" fontId="31" fillId="0" borderId="0" xfId="0" applyFont="1" applyFill="1" applyProtection="1"/>
    <xf numFmtId="0" fontId="31" fillId="0" borderId="0" xfId="0" applyFont="1"/>
    <xf numFmtId="0" fontId="28" fillId="0" borderId="0" xfId="0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right"/>
    </xf>
    <xf numFmtId="3" fontId="0" fillId="0" borderId="0" xfId="0" applyNumberFormat="1"/>
    <xf numFmtId="0" fontId="28" fillId="5" borderId="0" xfId="0" applyFont="1" applyFill="1" applyAlignment="1" applyProtection="1">
      <alignment horizontal="right"/>
    </xf>
    <xf numFmtId="165" fontId="28" fillId="5" borderId="0" xfId="0" applyNumberFormat="1" applyFont="1" applyFill="1" applyProtection="1"/>
    <xf numFmtId="165" fontId="28" fillId="0" borderId="0" xfId="0" applyNumberFormat="1" applyFont="1" applyFill="1" applyProtection="1"/>
    <xf numFmtId="164" fontId="28" fillId="0" borderId="0" xfId="0" applyNumberFormat="1" applyFont="1" applyFill="1" applyProtection="1"/>
    <xf numFmtId="4" fontId="28" fillId="5" borderId="0" xfId="0" quotePrefix="1" applyNumberFormat="1" applyFont="1" applyFill="1" applyAlignment="1" applyProtection="1">
      <alignment horizontal="right"/>
    </xf>
    <xf numFmtId="165" fontId="28" fillId="0" borderId="0" xfId="0" applyNumberFormat="1" applyFont="1"/>
    <xf numFmtId="166" fontId="28" fillId="0" borderId="0" xfId="0" applyNumberFormat="1" applyFont="1" applyFill="1" applyProtection="1"/>
    <xf numFmtId="166" fontId="28" fillId="5" borderId="0" xfId="0" applyNumberFormat="1" applyFont="1" applyFill="1" applyProtection="1"/>
    <xf numFmtId="165" fontId="38" fillId="0" borderId="0" xfId="0" applyNumberFormat="1" applyFont="1"/>
    <xf numFmtId="0" fontId="40" fillId="0" borderId="0" xfId="0" applyFont="1" applyFill="1" applyProtection="1"/>
    <xf numFmtId="0" fontId="40" fillId="0" borderId="0" xfId="0" applyFont="1" applyFill="1" applyBorder="1" applyProtection="1"/>
    <xf numFmtId="0" fontId="41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vertical="top" wrapText="1"/>
    </xf>
    <xf numFmtId="165" fontId="40" fillId="0" borderId="0" xfId="0" applyNumberFormat="1" applyFont="1" applyFill="1" applyProtection="1"/>
    <xf numFmtId="0" fontId="40" fillId="0" borderId="0" xfId="0" applyFont="1"/>
    <xf numFmtId="166" fontId="40" fillId="0" borderId="0" xfId="0" applyNumberFormat="1" applyFont="1"/>
    <xf numFmtId="0" fontId="38" fillId="0" borderId="0" xfId="0" applyFont="1" applyFill="1" applyProtection="1"/>
    <xf numFmtId="0" fontId="3" fillId="6" borderId="0" xfId="0" applyFont="1" applyFill="1" applyBorder="1" applyAlignment="1" applyProtection="1">
      <alignment horizontal="left" indent="1"/>
    </xf>
    <xf numFmtId="0" fontId="17" fillId="6" borderId="0" xfId="0" applyFont="1" applyFill="1" applyBorder="1" applyAlignment="1" applyProtection="1">
      <alignment horizontal="right" vertical="center"/>
    </xf>
    <xf numFmtId="0" fontId="7" fillId="6" borderId="0" xfId="1" applyFont="1" applyFill="1" applyBorder="1" applyAlignment="1" applyProtection="1">
      <alignment horizontal="left"/>
    </xf>
    <xf numFmtId="0" fontId="0" fillId="6" borderId="0" xfId="0" applyFill="1" applyProtection="1"/>
    <xf numFmtId="0" fontId="8" fillId="6" borderId="0" xfId="0" applyFont="1" applyFill="1" applyProtection="1"/>
    <xf numFmtId="165" fontId="8" fillId="6" borderId="0" xfId="0" applyNumberFormat="1" applyFont="1" applyFill="1" applyAlignment="1" applyProtection="1">
      <alignment horizontal="right"/>
    </xf>
    <xf numFmtId="0" fontId="7" fillId="6" borderId="3" xfId="0" applyFont="1" applyFill="1" applyBorder="1" applyProtection="1"/>
    <xf numFmtId="165" fontId="30" fillId="6" borderId="3" xfId="0" applyNumberFormat="1" applyFont="1" applyFill="1" applyBorder="1" applyAlignment="1" applyProtection="1">
      <alignment horizontal="right"/>
    </xf>
    <xf numFmtId="165" fontId="7" fillId="6" borderId="3" xfId="0" applyNumberFormat="1" applyFont="1" applyFill="1" applyBorder="1" applyAlignment="1" applyProtection="1">
      <alignment horizontal="right"/>
    </xf>
    <xf numFmtId="0" fontId="7" fillId="6" borderId="0" xfId="0" applyFont="1" applyFill="1" applyBorder="1" applyAlignment="1" applyProtection="1">
      <alignment horizontal="left"/>
    </xf>
    <xf numFmtId="165" fontId="30" fillId="6" borderId="3" xfId="0" applyNumberFormat="1" applyFont="1" applyFill="1" applyBorder="1" applyProtection="1"/>
    <xf numFmtId="164" fontId="30" fillId="6" borderId="3" xfId="0" applyNumberFormat="1" applyFont="1" applyFill="1" applyBorder="1" applyProtection="1"/>
    <xf numFmtId="3" fontId="8" fillId="6" borderId="0" xfId="0" applyNumberFormat="1" applyFont="1" applyFill="1" applyAlignment="1" applyProtection="1">
      <alignment horizontal="right"/>
    </xf>
    <xf numFmtId="164" fontId="8" fillId="6" borderId="0" xfId="0" applyNumberFormat="1" applyFont="1" applyFill="1" applyProtection="1"/>
    <xf numFmtId="3" fontId="30" fillId="6" borderId="3" xfId="0" applyNumberFormat="1" applyFont="1" applyFill="1" applyBorder="1" applyAlignment="1" applyProtection="1">
      <alignment horizontal="right"/>
    </xf>
    <xf numFmtId="164" fontId="7" fillId="6" borderId="3" xfId="0" applyNumberFormat="1" applyFont="1" applyFill="1" applyBorder="1" applyProtection="1"/>
    <xf numFmtId="167" fontId="8" fillId="6" borderId="0" xfId="0" applyNumberFormat="1" applyFont="1" applyFill="1" applyProtection="1"/>
    <xf numFmtId="165" fontId="8" fillId="6" borderId="0" xfId="0" applyNumberFormat="1" applyFont="1" applyFill="1" applyProtection="1"/>
    <xf numFmtId="168" fontId="8" fillId="6" borderId="0" xfId="0" applyNumberFormat="1" applyFont="1" applyFill="1" applyProtection="1"/>
    <xf numFmtId="167" fontId="30" fillId="6" borderId="4" xfId="0" applyNumberFormat="1" applyFont="1" applyFill="1" applyBorder="1" applyProtection="1"/>
    <xf numFmtId="165" fontId="7" fillId="6" borderId="4" xfId="0" applyNumberFormat="1" applyFont="1" applyFill="1" applyBorder="1" applyProtection="1"/>
    <xf numFmtId="168" fontId="30" fillId="6" borderId="4" xfId="0" applyNumberFormat="1" applyFont="1" applyFill="1" applyBorder="1" applyProtection="1"/>
    <xf numFmtId="166" fontId="8" fillId="6" borderId="0" xfId="0" applyNumberFormat="1" applyFont="1" applyFill="1" applyProtection="1"/>
    <xf numFmtId="167" fontId="7" fillId="6" borderId="3" xfId="0" applyNumberFormat="1" applyFont="1" applyFill="1" applyBorder="1" applyProtection="1"/>
    <xf numFmtId="164" fontId="8" fillId="6" borderId="0" xfId="0" applyNumberFormat="1" applyFont="1" applyFill="1" applyAlignment="1" applyProtection="1">
      <alignment horizontal="right"/>
    </xf>
    <xf numFmtId="166" fontId="7" fillId="6" borderId="3" xfId="0" applyNumberFormat="1" applyFont="1" applyFill="1" applyBorder="1" applyProtection="1"/>
    <xf numFmtId="0" fontId="8" fillId="6" borderId="0" xfId="0" applyFont="1" applyFill="1"/>
    <xf numFmtId="3" fontId="8" fillId="6" borderId="0" xfId="0" applyNumberFormat="1" applyFont="1" applyFill="1"/>
    <xf numFmtId="0" fontId="8" fillId="6" borderId="5" xfId="0" applyFont="1" applyFill="1" applyBorder="1" applyProtection="1"/>
    <xf numFmtId="0" fontId="7" fillId="6" borderId="5" xfId="0" applyFont="1" applyFill="1" applyBorder="1" applyAlignment="1" applyProtection="1">
      <alignment horizontal="right"/>
    </xf>
    <xf numFmtId="165" fontId="8" fillId="6" borderId="4" xfId="0" applyNumberFormat="1" applyFont="1" applyFill="1" applyBorder="1" applyProtection="1"/>
    <xf numFmtId="164" fontId="8" fillId="6" borderId="3" xfId="0" applyNumberFormat="1" applyFont="1" applyFill="1" applyBorder="1" applyProtection="1"/>
    <xf numFmtId="0" fontId="9" fillId="6" borderId="5" xfId="0" applyFont="1" applyFill="1" applyBorder="1" applyProtection="1"/>
    <xf numFmtId="0" fontId="19" fillId="6" borderId="5" xfId="0" applyFont="1" applyFill="1" applyBorder="1" applyAlignment="1" applyProtection="1">
      <alignment horizontal="right"/>
    </xf>
    <xf numFmtId="164" fontId="8" fillId="6" borderId="0" xfId="0" applyNumberFormat="1" applyFont="1" applyFill="1" applyBorder="1" applyProtection="1"/>
    <xf numFmtId="165" fontId="8" fillId="6" borderId="0" xfId="0" applyNumberFormat="1" applyFont="1" applyFill="1" applyBorder="1" applyProtection="1"/>
    <xf numFmtId="164" fontId="8" fillId="6" borderId="4" xfId="0" applyNumberFormat="1" applyFont="1" applyFill="1" applyBorder="1" applyProtection="1"/>
    <xf numFmtId="0" fontId="8" fillId="6" borderId="0" xfId="0" applyFont="1" applyFill="1" applyBorder="1" applyProtection="1"/>
    <xf numFmtId="0" fontId="8" fillId="6" borderId="4" xfId="0" applyFont="1" applyFill="1" applyBorder="1" applyProtection="1"/>
    <xf numFmtId="2" fontId="7" fillId="6" borderId="5" xfId="0" applyNumberFormat="1" applyFont="1" applyFill="1" applyBorder="1" applyProtection="1"/>
    <xf numFmtId="0" fontId="8" fillId="6" borderId="3" xfId="0" applyFont="1" applyFill="1" applyBorder="1" applyProtection="1"/>
    <xf numFmtId="2" fontId="7" fillId="0" borderId="0" xfId="0" applyNumberFormat="1" applyFont="1" applyFill="1" applyBorder="1" applyAlignment="1" applyProtection="1">
      <alignment wrapText="1"/>
    </xf>
    <xf numFmtId="0" fontId="19" fillId="5" borderId="0" xfId="0" applyFont="1" applyFill="1" applyBorder="1" applyAlignment="1" applyProtection="1">
      <alignment horizontal="right"/>
    </xf>
    <xf numFmtId="164" fontId="8" fillId="5" borderId="0" xfId="0" applyNumberFormat="1" applyFont="1" applyFill="1" applyBorder="1" applyProtection="1"/>
    <xf numFmtId="165" fontId="8" fillId="5" borderId="0" xfId="0" applyNumberFormat="1" applyFont="1" applyFill="1" applyBorder="1" applyProtection="1"/>
    <xf numFmtId="165" fontId="8" fillId="6" borderId="3" xfId="0" applyNumberFormat="1" applyFont="1" applyFill="1" applyBorder="1" applyProtection="1"/>
    <xf numFmtId="0" fontId="8" fillId="6" borderId="6" xfId="0" applyFont="1" applyFill="1" applyBorder="1" applyProtection="1"/>
    <xf numFmtId="4" fontId="8" fillId="6" borderId="0" xfId="0" applyNumberFormat="1" applyFont="1" applyFill="1" applyAlignment="1" applyProtection="1">
      <alignment horizontal="right"/>
    </xf>
    <xf numFmtId="4" fontId="8" fillId="6" borderId="0" xfId="0" quotePrefix="1" applyNumberFormat="1" applyFont="1" applyFill="1" applyAlignment="1" applyProtection="1">
      <alignment horizontal="right"/>
    </xf>
    <xf numFmtId="0" fontId="29" fillId="6" borderId="4" xfId="0" applyFont="1" applyFill="1" applyBorder="1" applyProtection="1"/>
    <xf numFmtId="4" fontId="8" fillId="6" borderId="4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wrapText="1"/>
    </xf>
    <xf numFmtId="0" fontId="8" fillId="0" borderId="0" xfId="0" applyFont="1" applyFill="1" applyAlignment="1" applyProtection="1">
      <alignment vertical="top" wrapText="1"/>
    </xf>
    <xf numFmtId="0" fontId="8" fillId="0" borderId="0" xfId="0" applyFont="1" applyFill="1" applyAlignment="1" applyProtection="1">
      <alignment wrapText="1"/>
    </xf>
    <xf numFmtId="0" fontId="29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horizontal="right"/>
    </xf>
    <xf numFmtId="0" fontId="6" fillId="3" borderId="2" xfId="0" applyFont="1" applyFill="1" applyBorder="1" applyAlignment="1" applyProtection="1">
      <alignment vertical="center"/>
    </xf>
    <xf numFmtId="0" fontId="43" fillId="3" borderId="0" xfId="0" applyFont="1" applyFill="1" applyBorder="1" applyAlignment="1" applyProtection="1">
      <alignment wrapText="1"/>
    </xf>
    <xf numFmtId="0" fontId="43" fillId="3" borderId="3" xfId="0" applyFont="1" applyFill="1" applyBorder="1" applyProtection="1"/>
    <xf numFmtId="3" fontId="44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Protection="1"/>
    <xf numFmtId="4" fontId="45" fillId="0" borderId="0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 applyProtection="1">
      <alignment horizontal="right" vertical="center"/>
    </xf>
    <xf numFmtId="0" fontId="8" fillId="5" borderId="0" xfId="0" applyFont="1" applyFill="1" applyProtection="1"/>
    <xf numFmtId="0" fontId="8" fillId="5" borderId="0" xfId="0" applyFont="1" applyFill="1" applyBorder="1" applyProtection="1"/>
    <xf numFmtId="2" fontId="8" fillId="5" borderId="0" xfId="0" applyNumberFormat="1" applyFont="1" applyFill="1" applyProtection="1"/>
    <xf numFmtId="164" fontId="28" fillId="5" borderId="0" xfId="0" applyNumberFormat="1" applyFont="1" applyFill="1" applyProtection="1"/>
    <xf numFmtId="165" fontId="8" fillId="5" borderId="0" xfId="0" applyNumberFormat="1" applyFont="1" applyFill="1" applyProtection="1"/>
    <xf numFmtId="164" fontId="28" fillId="0" borderId="0" xfId="0" applyNumberFormat="1" applyFont="1"/>
    <xf numFmtId="0" fontId="7" fillId="6" borderId="5" xfId="0" applyFont="1" applyFill="1" applyBorder="1" applyAlignment="1" applyProtection="1">
      <alignment horizontal="right" wrapText="1"/>
    </xf>
    <xf numFmtId="2" fontId="7" fillId="6" borderId="5" xfId="0" applyNumberFormat="1" applyFont="1" applyFill="1" applyBorder="1" applyAlignment="1" applyProtection="1">
      <alignment horizontal="right" wrapText="1"/>
    </xf>
    <xf numFmtId="0" fontId="6" fillId="7" borderId="0" xfId="0" applyFont="1" applyFill="1" applyBorder="1" applyAlignment="1" applyProtection="1">
      <alignment horizontal="centerContinuous" vertical="center" wrapText="1"/>
    </xf>
    <xf numFmtId="165" fontId="46" fillId="0" borderId="0" xfId="0" applyNumberFormat="1" applyFont="1"/>
    <xf numFmtId="0" fontId="47" fillId="0" borderId="0" xfId="0" applyFont="1" applyFill="1" applyProtection="1"/>
    <xf numFmtId="0" fontId="7" fillId="6" borderId="5" xfId="0" applyFont="1" applyFill="1" applyBorder="1" applyAlignment="1" applyProtection="1">
      <alignment horizontal="center" wrapText="1"/>
    </xf>
    <xf numFmtId="4" fontId="8" fillId="6" borderId="3" xfId="0" applyNumberFormat="1" applyFont="1" applyFill="1" applyBorder="1" applyAlignment="1">
      <alignment horizontal="right"/>
    </xf>
    <xf numFmtId="0" fontId="7" fillId="6" borderId="5" xfId="0" applyFont="1" applyFill="1" applyBorder="1" applyProtection="1"/>
    <xf numFmtId="166" fontId="38" fillId="5" borderId="0" xfId="0" applyNumberFormat="1" applyFont="1" applyFill="1" applyProtection="1"/>
    <xf numFmtId="3" fontId="31" fillId="0" borderId="0" xfId="0" applyNumberFormat="1" applyFont="1"/>
    <xf numFmtId="0" fontId="8" fillId="0" borderId="0" xfId="0" applyFont="1" applyFill="1" applyAlignment="1" applyProtection="1"/>
    <xf numFmtId="0" fontId="29" fillId="0" borderId="0" xfId="0" applyFont="1" applyFill="1" applyAlignment="1" applyProtection="1"/>
    <xf numFmtId="0" fontId="31" fillId="0" borderId="0" xfId="0" applyFont="1" applyFill="1" applyBorder="1" applyProtection="1"/>
    <xf numFmtId="0" fontId="7" fillId="0" borderId="0" xfId="0" applyFont="1" applyFill="1" applyAlignment="1" applyProtection="1">
      <alignment horizontal="left" vertical="top" wrapText="1"/>
    </xf>
    <xf numFmtId="0" fontId="29" fillId="0" borderId="0" xfId="12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 wrapText="1"/>
    </xf>
    <xf numFmtId="0" fontId="7" fillId="0" borderId="4" xfId="0" applyFont="1" applyFill="1" applyBorder="1" applyAlignment="1" applyProtection="1">
      <alignment horizontal="left" vertical="top" wrapText="1"/>
    </xf>
    <xf numFmtId="2" fontId="7" fillId="0" borderId="4" xfId="0" applyNumberFormat="1" applyFont="1" applyFill="1" applyBorder="1" applyAlignment="1" applyProtection="1">
      <alignment horizontal="left" wrapText="1"/>
    </xf>
    <xf numFmtId="0" fontId="3" fillId="6" borderId="0" xfId="0" applyFont="1" applyFill="1" applyBorder="1" applyProtection="1"/>
  </cellXfs>
  <cellStyles count="17">
    <cellStyle name="Dziesiętny 2" xfId="15"/>
    <cellStyle name="Hipervínculo" xfId="1" builtinId="8"/>
    <cellStyle name="Hipervínculo 2" xfId="5"/>
    <cellStyle name="Millares 2" xfId="6"/>
    <cellStyle name="Normal" xfId="0" builtinId="0"/>
    <cellStyle name="Normal 2" xfId="12"/>
    <cellStyle name="Normal 3" xfId="4"/>
    <cellStyle name="Normal_A1 Comparacion Internacional" xfId="2"/>
    <cellStyle name="Normalny 2" xfId="10"/>
    <cellStyle name="Normalny 3" xfId="7"/>
    <cellStyle name="Normalny 4" xfId="9"/>
    <cellStyle name="Normalny 5" xfId="14"/>
    <cellStyle name="Normalny 6" xfId="13"/>
    <cellStyle name="Porcentaje 2" xfId="11"/>
    <cellStyle name="Procentowy 2" xfId="16"/>
    <cellStyle name="Standard_Kapitel2_4_Bestand_Uebertragungsanlagen" xfId="8"/>
    <cellStyle name="Style 2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0070C0"/>
      <color rgb="FF00B050"/>
      <color rgb="FFF5F5F5"/>
      <color rgb="FF004563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35355716135577"/>
          <c:y val="3.1692963666897958E-2"/>
          <c:w val="0.63235445473933138"/>
          <c:h val="0.91385404410655569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70C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cat>
            <c:strRef>
              <c:f>'Data 1'!$C$46:$C$79</c:f>
              <c:strCache>
                <c:ptCount val="34"/>
                <c:pt idx="0">
                  <c:v>Luxemburgo</c:v>
                </c:pt>
                <c:pt idx="1">
                  <c:v>Lituania</c:v>
                </c:pt>
                <c:pt idx="2">
                  <c:v>Bulgaria</c:v>
                </c:pt>
                <c:pt idx="3">
                  <c:v>Suiza</c:v>
                </c:pt>
                <c:pt idx="4">
                  <c:v>Suecia</c:v>
                </c:pt>
                <c:pt idx="5">
                  <c:v>Francia</c:v>
                </c:pt>
                <c:pt idx="6">
                  <c:v>España</c:v>
                </c:pt>
                <c:pt idx="7">
                  <c:v>Gran Bretaña(1)</c:v>
                </c:pt>
                <c:pt idx="8">
                  <c:v>Rumania</c:v>
                </c:pt>
                <c:pt idx="9">
                  <c:v>Islandia</c:v>
                </c:pt>
                <c:pt idx="10">
                  <c:v>República Checa</c:v>
                </c:pt>
                <c:pt idx="11">
                  <c:v>Finlandia</c:v>
                </c:pt>
                <c:pt idx="12">
                  <c:v>Eslovaquia</c:v>
                </c:pt>
                <c:pt idx="13">
                  <c:v>Polonia</c:v>
                </c:pt>
                <c:pt idx="14">
                  <c:v>Italia</c:v>
                </c:pt>
                <c:pt idx="15">
                  <c:v>Grecia</c:v>
                </c:pt>
                <c:pt idx="16">
                  <c:v>Serbia</c:v>
                </c:pt>
                <c:pt idx="17">
                  <c:v>Montenegro</c:v>
                </c:pt>
                <c:pt idx="18">
                  <c:v>Noruega</c:v>
                </c:pt>
                <c:pt idx="19">
                  <c:v>FYROM</c:v>
                </c:pt>
                <c:pt idx="20">
                  <c:v>Hungría</c:v>
                </c:pt>
                <c:pt idx="21">
                  <c:v>Dinamarca</c:v>
                </c:pt>
                <c:pt idx="22">
                  <c:v>Alemania</c:v>
                </c:pt>
                <c:pt idx="23">
                  <c:v>Holanda</c:v>
                </c:pt>
                <c:pt idx="24">
                  <c:v>Chipre</c:v>
                </c:pt>
                <c:pt idx="25">
                  <c:v>Irlanda</c:v>
                </c:pt>
                <c:pt idx="26">
                  <c:v>Eslovenia</c:v>
                </c:pt>
                <c:pt idx="27">
                  <c:v>Austria</c:v>
                </c:pt>
                <c:pt idx="28">
                  <c:v>Bosnia-Herzegovina</c:v>
                </c:pt>
                <c:pt idx="29">
                  <c:v>Estonia</c:v>
                </c:pt>
                <c:pt idx="30">
                  <c:v>Portugal</c:v>
                </c:pt>
                <c:pt idx="31">
                  <c:v>Letonia</c:v>
                </c:pt>
                <c:pt idx="32">
                  <c:v>Croacia</c:v>
                </c:pt>
                <c:pt idx="33">
                  <c:v>Bélgica</c:v>
                </c:pt>
              </c:strCache>
            </c:strRef>
          </c:cat>
          <c:val>
            <c:numRef>
              <c:f>'Data 1'!$F$46:$F$79</c:f>
              <c:numCache>
                <c:formatCode>#,##0.0</c:formatCode>
                <c:ptCount val="34"/>
                <c:pt idx="0">
                  <c:v>-20.396706586826362</c:v>
                </c:pt>
                <c:pt idx="1">
                  <c:v>-13.530563410920172</c:v>
                </c:pt>
                <c:pt idx="2">
                  <c:v>-7.7989173162020702</c:v>
                </c:pt>
                <c:pt idx="3">
                  <c:v>-6.6534365484540388</c:v>
                </c:pt>
                <c:pt idx="4">
                  <c:v>-4.4256328415262729</c:v>
                </c:pt>
                <c:pt idx="5">
                  <c:v>-2.6701638767746227</c:v>
                </c:pt>
                <c:pt idx="6">
                  <c:v>-2.1553654604084427</c:v>
                </c:pt>
                <c:pt idx="7">
                  <c:v>-1.7746218511526912</c:v>
                </c:pt>
                <c:pt idx="8">
                  <c:v>-1.6839546191247945</c:v>
                </c:pt>
                <c:pt idx="9">
                  <c:v>-1.456072421879262</c:v>
                </c:pt>
                <c:pt idx="10">
                  <c:v>-0.41006331480742952</c:v>
                </c:pt>
                <c:pt idx="11">
                  <c:v>-0.17836358964281596</c:v>
                </c:pt>
                <c:pt idx="12">
                  <c:v>0.64290816731487066</c:v>
                </c:pt>
                <c:pt idx="13">
                  <c:v>1.1409889446180488</c:v>
                </c:pt>
                <c:pt idx="14">
                  <c:v>1.460243571592712</c:v>
                </c:pt>
                <c:pt idx="15">
                  <c:v>2.1284262618012306</c:v>
                </c:pt>
                <c:pt idx="16">
                  <c:v>2.3821086882618525</c:v>
                </c:pt>
                <c:pt idx="17">
                  <c:v>2.4761230986911853</c:v>
                </c:pt>
                <c:pt idx="18">
                  <c:v>2.6161908702247771</c:v>
                </c:pt>
                <c:pt idx="19">
                  <c:v>2.7400040592652886</c:v>
                </c:pt>
                <c:pt idx="20">
                  <c:v>3.9530072410226103</c:v>
                </c:pt>
                <c:pt idx="21">
                  <c:v>4.1923774954627957</c:v>
                </c:pt>
                <c:pt idx="22">
                  <c:v>5.029590386354843</c:v>
                </c:pt>
                <c:pt idx="23">
                  <c:v>5.6346850666872283</c:v>
                </c:pt>
                <c:pt idx="24">
                  <c:v>6.4926220204313267</c:v>
                </c:pt>
                <c:pt idx="25">
                  <c:v>7.4065786529424971</c:v>
                </c:pt>
                <c:pt idx="26">
                  <c:v>9.2211793365336359</c:v>
                </c:pt>
                <c:pt idx="27">
                  <c:v>9.4620497758540978</c:v>
                </c:pt>
                <c:pt idx="28">
                  <c:v>14.019483269800936</c:v>
                </c:pt>
                <c:pt idx="29">
                  <c:v>15.006068630696223</c:v>
                </c:pt>
                <c:pt idx="30">
                  <c:v>16.00714196736288</c:v>
                </c:pt>
                <c:pt idx="31">
                  <c:v>16.839955440029698</c:v>
                </c:pt>
                <c:pt idx="32">
                  <c:v>17.178233274373113</c:v>
                </c:pt>
                <c:pt idx="33">
                  <c:v>21.431299750958743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9935896"/>
        <c:axId val="469931584"/>
      </c:barChart>
      <c:catAx>
        <c:axId val="469935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rgbClr val="A6A6A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3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9931584"/>
        <c:scaling>
          <c:orientation val="minMax"/>
          <c:max val="24"/>
          <c:min val="-24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935896"/>
        <c:crosses val="autoZero"/>
        <c:crossBetween val="between"/>
        <c:majorUnit val="4"/>
      </c:valAx>
      <c:spPr>
        <a:noFill/>
        <a:ln w="1905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56097560975611"/>
          <c:y val="1.979281703711086E-2"/>
          <c:w val="0.64839487297097576"/>
          <c:h val="0.93544368976778669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70C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cat>
            <c:strRef>
              <c:f>'Data 1'!$C$84:$C$117</c:f>
              <c:strCache>
                <c:ptCount val="34"/>
                <c:pt idx="0">
                  <c:v>Montenegro</c:v>
                </c:pt>
                <c:pt idx="1">
                  <c:v>Gran Bretaña(1)</c:v>
                </c:pt>
                <c:pt idx="2">
                  <c:v>FYROM</c:v>
                </c:pt>
                <c:pt idx="3">
                  <c:v>Italia</c:v>
                </c:pt>
                <c:pt idx="4">
                  <c:v>Islandia</c:v>
                </c:pt>
                <c:pt idx="5">
                  <c:v>Serbia</c:v>
                </c:pt>
                <c:pt idx="6">
                  <c:v>Bélgica</c:v>
                </c:pt>
                <c:pt idx="7">
                  <c:v>Suiza</c:v>
                </c:pt>
                <c:pt idx="8">
                  <c:v>Grecia</c:v>
                </c:pt>
                <c:pt idx="9">
                  <c:v>Hungría</c:v>
                </c:pt>
                <c:pt idx="10">
                  <c:v>Portugal</c:v>
                </c:pt>
                <c:pt idx="11">
                  <c:v>España</c:v>
                </c:pt>
                <c:pt idx="12">
                  <c:v>Rumania</c:v>
                </c:pt>
                <c:pt idx="13">
                  <c:v>Eslovenia</c:v>
                </c:pt>
                <c:pt idx="14">
                  <c:v>Bulgaria</c:v>
                </c:pt>
                <c:pt idx="15">
                  <c:v>Letonia</c:v>
                </c:pt>
                <c:pt idx="16">
                  <c:v>Francia</c:v>
                </c:pt>
                <c:pt idx="17">
                  <c:v>Polonia</c:v>
                </c:pt>
                <c:pt idx="18">
                  <c:v>Holanda</c:v>
                </c:pt>
                <c:pt idx="19">
                  <c:v>Eslovaquia</c:v>
                </c:pt>
                <c:pt idx="20">
                  <c:v>Croacia</c:v>
                </c:pt>
                <c:pt idx="21">
                  <c:v>Luxemburgo</c:v>
                </c:pt>
                <c:pt idx="22">
                  <c:v>República Checa</c:v>
                </c:pt>
                <c:pt idx="23">
                  <c:v>Irlanda</c:v>
                </c:pt>
                <c:pt idx="24">
                  <c:v>Bosnia-Herzegovina</c:v>
                </c:pt>
                <c:pt idx="25">
                  <c:v>Suecia</c:v>
                </c:pt>
                <c:pt idx="26">
                  <c:v>Finlandia</c:v>
                </c:pt>
                <c:pt idx="27">
                  <c:v>Estonia</c:v>
                </c:pt>
                <c:pt idx="28">
                  <c:v>Noruega</c:v>
                </c:pt>
                <c:pt idx="29">
                  <c:v>Lituania</c:v>
                </c:pt>
                <c:pt idx="30">
                  <c:v>Alemania</c:v>
                </c:pt>
                <c:pt idx="31">
                  <c:v>Austria</c:v>
                </c:pt>
                <c:pt idx="32">
                  <c:v>Dinamarca</c:v>
                </c:pt>
                <c:pt idx="33">
                  <c:v>Chipre</c:v>
                </c:pt>
              </c:strCache>
            </c:strRef>
          </c:cat>
          <c:val>
            <c:numRef>
              <c:f>'Data 1'!$F$84:$F$117</c:f>
              <c:numCache>
                <c:formatCode>0.0</c:formatCode>
                <c:ptCount val="34"/>
                <c:pt idx="0">
                  <c:v>-5.6173200702165023</c:v>
                </c:pt>
                <c:pt idx="1">
                  <c:v>-4.4190363740768905</c:v>
                </c:pt>
                <c:pt idx="2">
                  <c:v>-4.403620153991616</c:v>
                </c:pt>
                <c:pt idx="3">
                  <c:v>-1.8872006311877909</c:v>
                </c:pt>
                <c:pt idx="4">
                  <c:v>-1.456072421879262</c:v>
                </c:pt>
                <c:pt idx="5">
                  <c:v>-1.3070233433352008</c:v>
                </c:pt>
                <c:pt idx="6">
                  <c:v>-0.96695643990636349</c:v>
                </c:pt>
                <c:pt idx="7" formatCode="#,##0.0">
                  <c:v>-0.4778350759332084</c:v>
                </c:pt>
                <c:pt idx="8">
                  <c:v>0.23064894448787676</c:v>
                </c:pt>
                <c:pt idx="9">
                  <c:v>0.26499815973499707</c:v>
                </c:pt>
                <c:pt idx="10">
                  <c:v>0.62697845399775076</c:v>
                </c:pt>
                <c:pt idx="11">
                  <c:v>0.65556834280982024</c:v>
                </c:pt>
                <c:pt idx="12">
                  <c:v>1.0934048883777692</c:v>
                </c:pt>
                <c:pt idx="13" formatCode="#,##0.0">
                  <c:v>1.1944017000073304</c:v>
                </c:pt>
                <c:pt idx="14">
                  <c:v>1.4137889543977877</c:v>
                </c:pt>
                <c:pt idx="15">
                  <c:v>1.5813566375364241</c:v>
                </c:pt>
                <c:pt idx="16">
                  <c:v>1.6163128966371731</c:v>
                </c:pt>
                <c:pt idx="17">
                  <c:v>1.7592829202130789</c:v>
                </c:pt>
                <c:pt idx="18">
                  <c:v>1.7908723281340189</c:v>
                </c:pt>
                <c:pt idx="19">
                  <c:v>1.8472181336473437</c:v>
                </c:pt>
                <c:pt idx="20">
                  <c:v>1.943005181347135</c:v>
                </c:pt>
                <c:pt idx="21">
                  <c:v>2.0100502512562901</c:v>
                </c:pt>
                <c:pt idx="22">
                  <c:v>2.076697467595956</c:v>
                </c:pt>
                <c:pt idx="23">
                  <c:v>2.2184300341296925</c:v>
                </c:pt>
                <c:pt idx="24">
                  <c:v>2.7121464226289582</c:v>
                </c:pt>
                <c:pt idx="25">
                  <c:v>2.8338115206356207</c:v>
                </c:pt>
                <c:pt idx="26">
                  <c:v>3.025674594515948</c:v>
                </c:pt>
                <c:pt idx="27">
                  <c:v>3.0470573780562837</c:v>
                </c:pt>
                <c:pt idx="28">
                  <c:v>3.8527190391195454</c:v>
                </c:pt>
                <c:pt idx="29">
                  <c:v>5.3227737360714622</c:v>
                </c:pt>
                <c:pt idx="30">
                  <c:v>5.3395363489157965</c:v>
                </c:pt>
                <c:pt idx="31">
                  <c:v>5.7175742752320069</c:v>
                </c:pt>
                <c:pt idx="32">
                  <c:v>6.435399321615809</c:v>
                </c:pt>
                <c:pt idx="33">
                  <c:v>6.4926220204313267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5786264"/>
        <c:axId val="425786656"/>
      </c:barChart>
      <c:catAx>
        <c:axId val="425786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12700">
            <a:solidFill>
              <a:srgbClr val="A6A6A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86656"/>
        <c:scaling>
          <c:orientation val="minMax"/>
          <c:max val="8"/>
          <c:min val="-8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6264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85365853658538"/>
          <c:y val="3.3313220904858158E-2"/>
          <c:w val="0.63769501561120023"/>
          <c:h val="0.91250108104303052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cat>
            <c:strRef>
              <c:f>'Data 1'!$H$84:$H$117</c:f>
              <c:strCache>
                <c:ptCount val="34"/>
                <c:pt idx="0">
                  <c:v>Montenegro</c:v>
                </c:pt>
                <c:pt idx="1">
                  <c:v>FYROM</c:v>
                </c:pt>
                <c:pt idx="2">
                  <c:v>Italia</c:v>
                </c:pt>
                <c:pt idx="3">
                  <c:v>Letonia</c:v>
                </c:pt>
                <c:pt idx="4">
                  <c:v>Suiza</c:v>
                </c:pt>
                <c:pt idx="5">
                  <c:v>Gran Bretaña(1)</c:v>
                </c:pt>
                <c:pt idx="6">
                  <c:v>Serbia</c:v>
                </c:pt>
                <c:pt idx="7">
                  <c:v>Suecia</c:v>
                </c:pt>
                <c:pt idx="8">
                  <c:v>Grecia</c:v>
                </c:pt>
                <c:pt idx="9">
                  <c:v>Francia</c:v>
                </c:pt>
                <c:pt idx="10">
                  <c:v>España</c:v>
                </c:pt>
                <c:pt idx="11">
                  <c:v>Bélgica</c:v>
                </c:pt>
                <c:pt idx="12">
                  <c:v>Chipre</c:v>
                </c:pt>
                <c:pt idx="13">
                  <c:v>Finlandia</c:v>
                </c:pt>
                <c:pt idx="14">
                  <c:v>Croacia</c:v>
                </c:pt>
                <c:pt idx="15">
                  <c:v>Portugal</c:v>
                </c:pt>
                <c:pt idx="16">
                  <c:v>Holanda</c:v>
                </c:pt>
                <c:pt idx="17">
                  <c:v>Dinamarca</c:v>
                </c:pt>
                <c:pt idx="18">
                  <c:v>Alemania</c:v>
                </c:pt>
                <c:pt idx="19">
                  <c:v>Rumania</c:v>
                </c:pt>
                <c:pt idx="20">
                  <c:v>Bosnia-Herzegovina</c:v>
                </c:pt>
                <c:pt idx="21">
                  <c:v>República Checa</c:v>
                </c:pt>
                <c:pt idx="22">
                  <c:v>Estonia</c:v>
                </c:pt>
                <c:pt idx="23">
                  <c:v>Eslovaquia</c:v>
                </c:pt>
                <c:pt idx="24">
                  <c:v>Luxemburgo</c:v>
                </c:pt>
                <c:pt idx="25">
                  <c:v>Bulgaria</c:v>
                </c:pt>
                <c:pt idx="26">
                  <c:v>Noruega</c:v>
                </c:pt>
                <c:pt idx="27">
                  <c:v>Hungría</c:v>
                </c:pt>
                <c:pt idx="28">
                  <c:v>Islandia</c:v>
                </c:pt>
                <c:pt idx="29">
                  <c:v>Austria</c:v>
                </c:pt>
                <c:pt idx="30">
                  <c:v>Irlanda</c:v>
                </c:pt>
                <c:pt idx="31">
                  <c:v>Polonia</c:v>
                </c:pt>
                <c:pt idx="32">
                  <c:v>Lituania</c:v>
                </c:pt>
                <c:pt idx="33">
                  <c:v>Eslovenia</c:v>
                </c:pt>
              </c:strCache>
            </c:strRef>
          </c:cat>
          <c:val>
            <c:numRef>
              <c:f>'Data 1'!$K$84:$K$117</c:f>
              <c:numCache>
                <c:formatCode>0.0</c:formatCode>
                <c:ptCount val="34"/>
                <c:pt idx="0">
                  <c:v>-17.282051282051281</c:v>
                </c:pt>
                <c:pt idx="1">
                  <c:v>-16.62346842601319</c:v>
                </c:pt>
                <c:pt idx="2">
                  <c:v>-6.0384199381502857</c:v>
                </c:pt>
                <c:pt idx="3">
                  <c:v>-5.105610988726184</c:v>
                </c:pt>
                <c:pt idx="4" formatCode="#,##0.0">
                  <c:v>-2.5464428555986296</c:v>
                </c:pt>
                <c:pt idx="5">
                  <c:v>-2.4179519278372141</c:v>
                </c:pt>
                <c:pt idx="6">
                  <c:v>-2.0640928589452545</c:v>
                </c:pt>
                <c:pt idx="7">
                  <c:v>-1.5591988506718502</c:v>
                </c:pt>
                <c:pt idx="8">
                  <c:v>-1.5096803933620229</c:v>
                </c:pt>
                <c:pt idx="9">
                  <c:v>-1.2972073979028886</c:v>
                </c:pt>
                <c:pt idx="10">
                  <c:v>-0.83074815981797334</c:v>
                </c:pt>
                <c:pt idx="11">
                  <c:v>-0.78956361879397585</c:v>
                </c:pt>
                <c:pt idx="12">
                  <c:v>-0.57227638830013028</c:v>
                </c:pt>
                <c:pt idx="13">
                  <c:v>-0.15859030837005461</c:v>
                </c:pt>
                <c:pt idx="14">
                  <c:v>0.16198079370588481</c:v>
                </c:pt>
                <c:pt idx="15">
                  <c:v>0.43212392988176695</c:v>
                </c:pt>
                <c:pt idx="16">
                  <c:v>0.63528605446061537</c:v>
                </c:pt>
                <c:pt idx="17">
                  <c:v>0.72662542313528533</c:v>
                </c:pt>
                <c:pt idx="18">
                  <c:v>1.5815006288586009</c:v>
                </c:pt>
                <c:pt idx="19">
                  <c:v>1.7546438348613691</c:v>
                </c:pt>
                <c:pt idx="20">
                  <c:v>1.8478798878073022</c:v>
                </c:pt>
                <c:pt idx="21">
                  <c:v>2.708320111696394</c:v>
                </c:pt>
                <c:pt idx="22">
                  <c:v>3.059719832882779</c:v>
                </c:pt>
                <c:pt idx="23">
                  <c:v>3.1145220177334121</c:v>
                </c:pt>
                <c:pt idx="24">
                  <c:v>3.2750397456279945</c:v>
                </c:pt>
                <c:pt idx="25">
                  <c:v>3.8536179650679125</c:v>
                </c:pt>
                <c:pt idx="26">
                  <c:v>4.2068463902770858</c:v>
                </c:pt>
                <c:pt idx="27">
                  <c:v>5.0435721446749238</c:v>
                </c:pt>
                <c:pt idx="28">
                  <c:v>5.5613973595046273</c:v>
                </c:pt>
                <c:pt idx="29">
                  <c:v>6.0915391279237507</c:v>
                </c:pt>
                <c:pt idx="30">
                  <c:v>7.1431348913170378</c:v>
                </c:pt>
                <c:pt idx="31">
                  <c:v>7.1904807917949398</c:v>
                </c:pt>
                <c:pt idx="32">
                  <c:v>8.3870356330553406</c:v>
                </c:pt>
                <c:pt idx="33">
                  <c:v>9.2649734947385163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5787440"/>
        <c:axId val="425787832"/>
      </c:barChart>
      <c:catAx>
        <c:axId val="42578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425787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87832"/>
        <c:scaling>
          <c:orientation val="minMax"/>
          <c:max val="20"/>
          <c:min val="-2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425787440"/>
        <c:crosses val="autoZero"/>
        <c:crossBetween val="between"/>
        <c:majorUnit val="4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60975609756101E-2"/>
          <c:y val="0.1487344070386778"/>
          <c:w val="0.85853658536585364"/>
          <c:h val="0.5158235818575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1'!$D$7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6600FF"/>
            </a:solidFill>
            <a:ln w="25400">
              <a:noFill/>
            </a:ln>
          </c:spPr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1'!$D$8:$D$41</c:f>
              <c:numCache>
                <c:formatCode>#,##0.0</c:formatCode>
                <c:ptCount val="34"/>
                <c:pt idx="0">
                  <c:v>13.129205502462199</c:v>
                </c:pt>
                <c:pt idx="1">
                  <c:v>0</c:v>
                </c:pt>
                <c:pt idx="2">
                  <c:v>51.943934170462256</c:v>
                </c:pt>
                <c:pt idx="3">
                  <c:v>0</c:v>
                </c:pt>
                <c:pt idx="4">
                  <c:v>36.382683265524882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54.238958990536275</c:v>
                </c:pt>
                <c:pt idx="9">
                  <c:v>35.600892154290214</c:v>
                </c:pt>
                <c:pt idx="10">
                  <c:v>21.398693611931748</c:v>
                </c:pt>
                <c:pt idx="11">
                  <c:v>0</c:v>
                </c:pt>
                <c:pt idx="12">
                  <c:v>33.739154136192248</c:v>
                </c:pt>
                <c:pt idx="13">
                  <c:v>72.255688479640796</c:v>
                </c:pt>
                <c:pt idx="14">
                  <c:v>0</c:v>
                </c:pt>
                <c:pt idx="15">
                  <c:v>20.845497060065917</c:v>
                </c:pt>
                <c:pt idx="16">
                  <c:v>0</c:v>
                </c:pt>
                <c:pt idx="17">
                  <c:v>2.8162204077909045</c:v>
                </c:pt>
                <c:pt idx="18">
                  <c:v>53.706731110953164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29.429892141756547</c:v>
                </c:pt>
                <c:pt idx="30">
                  <c:v>17.091706368177249</c:v>
                </c:pt>
                <c:pt idx="31">
                  <c:v>0</c:v>
                </c:pt>
                <c:pt idx="32">
                  <c:v>39.957759957759954</c:v>
                </c:pt>
                <c:pt idx="33" formatCode="0.0">
                  <c:v>32.838897093428976</c:v>
                </c:pt>
              </c:numCache>
            </c:numRef>
          </c:val>
        </c:ser>
        <c:ser>
          <c:idx val="1"/>
          <c:order val="1"/>
          <c:tx>
            <c:strRef>
              <c:f>'Data 1'!$E$7</c:f>
              <c:strCache>
                <c:ptCount val="1"/>
                <c:pt idx="0">
                  <c:v>Térmica clásica</c:v>
                </c:pt>
              </c:strCache>
            </c:strRef>
          </c:tx>
          <c:spPr>
            <a:solidFill>
              <a:srgbClr val="9966FF"/>
            </a:solidFill>
            <a:ln w="25400">
              <a:noFill/>
            </a:ln>
          </c:spPr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1'!$E$8:$E$41</c:f>
              <c:numCache>
                <c:formatCode>#,##0.0</c:formatCode>
                <c:ptCount val="34"/>
                <c:pt idx="0">
                  <c:v>56.146143978688301</c:v>
                </c:pt>
                <c:pt idx="1">
                  <c:v>33.857733967886347</c:v>
                </c:pt>
                <c:pt idx="2">
                  <c:v>30.344246206497395</c:v>
                </c:pt>
                <c:pt idx="3">
                  <c:v>65.70084200099059</c:v>
                </c:pt>
                <c:pt idx="4">
                  <c:v>45.101956294004438</c:v>
                </c:pt>
                <c:pt idx="5">
                  <c:v>95.246216158601584</c:v>
                </c:pt>
                <c:pt idx="6">
                  <c:v>32.525306339904105</c:v>
                </c:pt>
                <c:pt idx="7">
                  <c:v>37.651977007489982</c:v>
                </c:pt>
                <c:pt idx="8">
                  <c:v>18.17429022082019</c:v>
                </c:pt>
                <c:pt idx="9">
                  <c:v>30.195486748884807</c:v>
                </c:pt>
                <c:pt idx="10">
                  <c:v>38.879756091568041</c:v>
                </c:pt>
                <c:pt idx="11">
                  <c:v>86.203588218363222</c:v>
                </c:pt>
                <c:pt idx="12">
                  <c:v>21.659928224231138</c:v>
                </c:pt>
                <c:pt idx="13">
                  <c:v>9.0097312474476894</c:v>
                </c:pt>
                <c:pt idx="14">
                  <c:v>65.685499802449613</c:v>
                </c:pt>
                <c:pt idx="15">
                  <c:v>56.328227129706775</c:v>
                </c:pt>
                <c:pt idx="16">
                  <c:v>64.481452732105467</c:v>
                </c:pt>
                <c:pt idx="17">
                  <c:v>85.417141814532684</c:v>
                </c:pt>
                <c:pt idx="18">
                  <c:v>35.663515530599192</c:v>
                </c:pt>
                <c:pt idx="19">
                  <c:v>74.670138888888886</c:v>
                </c:pt>
                <c:pt idx="20">
                  <c:v>0</c:v>
                </c:pt>
                <c:pt idx="21">
                  <c:v>60.973195303881525</c:v>
                </c:pt>
                <c:pt idx="22">
                  <c:v>45.781026537422534</c:v>
                </c:pt>
                <c:pt idx="23">
                  <c:v>34.893081761006286</c:v>
                </c:pt>
                <c:pt idx="24">
                  <c:v>17.395392571697226</c:v>
                </c:pt>
                <c:pt idx="25">
                  <c:v>40.869865377977213</c:v>
                </c:pt>
                <c:pt idx="26">
                  <c:v>2.1953579636324538</c:v>
                </c:pt>
                <c:pt idx="27">
                  <c:v>85.638249535901139</c:v>
                </c:pt>
                <c:pt idx="28">
                  <c:v>42.211325076956115</c:v>
                </c:pt>
                <c:pt idx="29">
                  <c:v>57.69703875386827</c:v>
                </c:pt>
                <c:pt idx="30">
                  <c:v>38.64426897017853</c:v>
                </c:pt>
                <c:pt idx="31">
                  <c:v>73.147072077413853</c:v>
                </c:pt>
                <c:pt idx="32">
                  <c:v>2.705342705342705</c:v>
                </c:pt>
                <c:pt idx="33" formatCode="0.0">
                  <c:v>3.494052159236599</c:v>
                </c:pt>
              </c:numCache>
            </c:numRef>
          </c:val>
        </c:ser>
        <c:ser>
          <c:idx val="2"/>
          <c:order val="2"/>
          <c:tx>
            <c:strRef>
              <c:f>'Data 1'!$F$7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1'!$F$8:$F$41</c:f>
              <c:numCache>
                <c:formatCode>#,##0.0</c:formatCode>
                <c:ptCount val="34"/>
                <c:pt idx="0">
                  <c:v>4.4216214088166694</c:v>
                </c:pt>
                <c:pt idx="1">
                  <c:v>54.538136730169043</c:v>
                </c:pt>
                <c:pt idx="2">
                  <c:v>1.7765922645260321</c:v>
                </c:pt>
                <c:pt idx="3">
                  <c:v>34.29915799900941</c:v>
                </c:pt>
                <c:pt idx="4">
                  <c:v>11.009330767169343</c:v>
                </c:pt>
                <c:pt idx="5">
                  <c:v>0</c:v>
                </c:pt>
                <c:pt idx="6">
                  <c:v>54.430829337595455</c:v>
                </c:pt>
                <c:pt idx="7">
                  <c:v>6.6190559136039023E-2</c:v>
                </c:pt>
                <c:pt idx="8">
                  <c:v>18.876182965299684</c:v>
                </c:pt>
                <c:pt idx="9">
                  <c:v>30.687483600104965</c:v>
                </c:pt>
                <c:pt idx="10">
                  <c:v>14.941757131027202</c:v>
                </c:pt>
                <c:pt idx="11">
                  <c:v>0.335795836131632</c:v>
                </c:pt>
                <c:pt idx="12">
                  <c:v>23.64511879344024</c:v>
                </c:pt>
                <c:pt idx="13">
                  <c:v>12.023764492896815</c:v>
                </c:pt>
                <c:pt idx="14">
                  <c:v>30.916633741604098</c:v>
                </c:pt>
                <c:pt idx="15">
                  <c:v>2.329762403711011</c:v>
                </c:pt>
                <c:pt idx="16">
                  <c:v>13.097170277326933</c:v>
                </c:pt>
                <c:pt idx="17">
                  <c:v>9.1228390275053611E-2</c:v>
                </c:pt>
                <c:pt idx="18">
                  <c:v>0.89913995308835026</c:v>
                </c:pt>
                <c:pt idx="19">
                  <c:v>3.3437499999999996</c:v>
                </c:pt>
                <c:pt idx="20">
                  <c:v>73.962368566685115</c:v>
                </c:pt>
                <c:pt idx="21">
                  <c:v>15.452699099204404</c:v>
                </c:pt>
                <c:pt idx="22">
                  <c:v>39.996821865564911</c:v>
                </c:pt>
                <c:pt idx="23">
                  <c:v>25.559748427672957</c:v>
                </c:pt>
                <c:pt idx="24">
                  <c:v>70.992007522331932</c:v>
                </c:pt>
                <c:pt idx="25">
                  <c:v>59.13013462202278</c:v>
                </c:pt>
                <c:pt idx="26">
                  <c:v>96.377356969102379</c:v>
                </c:pt>
                <c:pt idx="27">
                  <c:v>1.6856849839674934</c:v>
                </c:pt>
                <c:pt idx="28">
                  <c:v>29.765910229794546</c:v>
                </c:pt>
                <c:pt idx="29">
                  <c:v>4.1071590423534596</c:v>
                </c:pt>
                <c:pt idx="30">
                  <c:v>29.800036267123854</c:v>
                </c:pt>
                <c:pt idx="31">
                  <c:v>26.852927922586154</c:v>
                </c:pt>
                <c:pt idx="32">
                  <c:v>40.420420420420413</c:v>
                </c:pt>
                <c:pt idx="33" formatCode="0.0">
                  <c:v>58.955841542381414</c:v>
                </c:pt>
              </c:numCache>
            </c:numRef>
          </c:val>
        </c:ser>
        <c:ser>
          <c:idx val="3"/>
          <c:order val="3"/>
          <c:tx>
            <c:strRef>
              <c:f>'Data 1'!$G$7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1'!$G$8:$G$41</c:f>
              <c:numCache>
                <c:formatCode>#,##0.0</c:formatCode>
                <c:ptCount val="34"/>
                <c:pt idx="0">
                  <c:v>12.823440252748444</c:v>
                </c:pt>
                <c:pt idx="1">
                  <c:v>7.2827668017680871</c:v>
                </c:pt>
                <c:pt idx="2">
                  <c:v>6.3715745237675829</c:v>
                </c:pt>
                <c:pt idx="3">
                  <c:v>0</c:v>
                </c:pt>
                <c:pt idx="4">
                  <c:v>3.457012692766829</c:v>
                </c:pt>
                <c:pt idx="5">
                  <c:v>4.7537838413984224</c:v>
                </c:pt>
                <c:pt idx="6">
                  <c:v>8.9326940152725989</c:v>
                </c:pt>
                <c:pt idx="7">
                  <c:v>44.406897753004706</c:v>
                </c:pt>
                <c:pt idx="8">
                  <c:v>1.9716088328075712E-2</c:v>
                </c:pt>
                <c:pt idx="9">
                  <c:v>3.9359748097612182E-2</c:v>
                </c:pt>
                <c:pt idx="10">
                  <c:v>18.193090733252482</c:v>
                </c:pt>
                <c:pt idx="11">
                  <c:v>5.679746713997889</c:v>
                </c:pt>
                <c:pt idx="12">
                  <c:v>4.6442253819712596</c:v>
                </c:pt>
                <c:pt idx="13">
                  <c:v>3.8930635457421334</c:v>
                </c:pt>
                <c:pt idx="14">
                  <c:v>2.1730541288028444</c:v>
                </c:pt>
                <c:pt idx="15">
                  <c:v>11.862646220188799</c:v>
                </c:pt>
                <c:pt idx="16">
                  <c:v>10.187472067367628</c:v>
                </c:pt>
                <c:pt idx="17">
                  <c:v>7.110340738037678</c:v>
                </c:pt>
                <c:pt idx="18">
                  <c:v>2.3669059634657761</c:v>
                </c:pt>
                <c:pt idx="19">
                  <c:v>21.239583333333336</c:v>
                </c:pt>
                <c:pt idx="20">
                  <c:v>4.9806308799114546E-2</c:v>
                </c:pt>
                <c:pt idx="21">
                  <c:v>6.3475770571088317</c:v>
                </c:pt>
                <c:pt idx="22">
                  <c:v>2.0022246941045605</c:v>
                </c:pt>
                <c:pt idx="23">
                  <c:v>28.477987421383645</c:v>
                </c:pt>
                <c:pt idx="24">
                  <c:v>4.2783262811471561</c:v>
                </c:pt>
                <c:pt idx="25">
                  <c:v>0</c:v>
                </c:pt>
                <c:pt idx="26">
                  <c:v>1.4272850672651767</c:v>
                </c:pt>
                <c:pt idx="27">
                  <c:v>7.906557100388155</c:v>
                </c:pt>
                <c:pt idx="28">
                  <c:v>21.81616436394874</c:v>
                </c:pt>
                <c:pt idx="29">
                  <c:v>0.63057580505237532</c:v>
                </c:pt>
                <c:pt idx="30">
                  <c:v>10.754850727815235</c:v>
                </c:pt>
                <c:pt idx="31">
                  <c:v>0</c:v>
                </c:pt>
                <c:pt idx="32">
                  <c:v>10.181170181170181</c:v>
                </c:pt>
                <c:pt idx="33" formatCode="0.0">
                  <c:v>0.2142196400460897</c:v>
                </c:pt>
              </c:numCache>
            </c:numRef>
          </c:val>
        </c:ser>
        <c:ser>
          <c:idx val="4"/>
          <c:order val="4"/>
          <c:tx>
            <c:strRef>
              <c:f>'Data 1'!$H$7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1'!$H$8:$H$41</c:f>
              <c:numCache>
                <c:formatCode>#,##0.0</c:formatCode>
                <c:ptCount val="34"/>
                <c:pt idx="0">
                  <c:v>5.7203035343444588</c:v>
                </c:pt>
                <c:pt idx="1">
                  <c:v>0</c:v>
                </c:pt>
                <c:pt idx="2">
                  <c:v>3.6802637207780764</c:v>
                </c:pt>
                <c:pt idx="3">
                  <c:v>0</c:v>
                </c:pt>
                <c:pt idx="4">
                  <c:v>3.40341559675494</c:v>
                </c:pt>
                <c:pt idx="5">
                  <c:v>0</c:v>
                </c:pt>
                <c:pt idx="6">
                  <c:v>0.55052388563310251</c:v>
                </c:pt>
                <c:pt idx="7">
                  <c:v>2.5883992335829999</c:v>
                </c:pt>
                <c:pt idx="8">
                  <c:v>2.1490536277602525</c:v>
                </c:pt>
                <c:pt idx="9">
                  <c:v>1.5415901338231437</c:v>
                </c:pt>
                <c:pt idx="10">
                  <c:v>4.9682879113373026</c:v>
                </c:pt>
                <c:pt idx="11">
                  <c:v>9.5941667466180568E-3</c:v>
                </c:pt>
                <c:pt idx="12">
                  <c:v>0</c:v>
                </c:pt>
                <c:pt idx="13">
                  <c:v>1.5841740671947251</c:v>
                </c:pt>
                <c:pt idx="14">
                  <c:v>0.49387593836428284</c:v>
                </c:pt>
                <c:pt idx="15">
                  <c:v>2.9975100998581929</c:v>
                </c:pt>
                <c:pt idx="16">
                  <c:v>8.5903135511490589</c:v>
                </c:pt>
                <c:pt idx="17">
                  <c:v>1.4040049263330749</c:v>
                </c:pt>
                <c:pt idx="18">
                  <c:v>0.11372521145781506</c:v>
                </c:pt>
                <c:pt idx="19">
                  <c:v>0</c:v>
                </c:pt>
                <c:pt idx="20">
                  <c:v>0</c:v>
                </c:pt>
                <c:pt idx="21">
                  <c:v>8.2331840530687685</c:v>
                </c:pt>
                <c:pt idx="22">
                  <c:v>0</c:v>
                </c:pt>
                <c:pt idx="23">
                  <c:v>1.7106918238993711</c:v>
                </c:pt>
                <c:pt idx="24">
                  <c:v>4.7954866008462629</c:v>
                </c:pt>
                <c:pt idx="25">
                  <c:v>0</c:v>
                </c:pt>
                <c:pt idx="26">
                  <c:v>0</c:v>
                </c:pt>
                <c:pt idx="27">
                  <c:v>8.0487076631486021E-2</c:v>
                </c:pt>
                <c:pt idx="28">
                  <c:v>1.3959481709499606</c:v>
                </c:pt>
                <c:pt idx="29">
                  <c:v>2.6932190441662027</c:v>
                </c:pt>
                <c:pt idx="30">
                  <c:v>2.9706071446233988</c:v>
                </c:pt>
                <c:pt idx="31">
                  <c:v>0</c:v>
                </c:pt>
                <c:pt idx="32">
                  <c:v>0</c:v>
                </c:pt>
                <c:pt idx="33" formatCode="0.0">
                  <c:v>0.73029422742985117</c:v>
                </c:pt>
              </c:numCache>
            </c:numRef>
          </c:val>
        </c:ser>
        <c:ser>
          <c:idx val="5"/>
          <c:order val="5"/>
          <c:tx>
            <c:strRef>
              <c:f>'Data 1'!$I$7</c:f>
              <c:strCache>
                <c:ptCount val="1"/>
                <c:pt idx="0">
                  <c:v>Otras renovables</c:v>
                </c:pt>
              </c:strCache>
            </c:strRef>
          </c:tx>
          <c:invertIfNegative val="0"/>
          <c:cat>
            <c:strRef>
              <c:f>'Data 1'!$C$8:$C$41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Bretaña(1)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1'!$I$8:$I$41</c:f>
              <c:numCache>
                <c:formatCode>#,##0.0</c:formatCode>
                <c:ptCount val="34"/>
                <c:pt idx="0">
                  <c:v>7.7592853229399408</c:v>
                </c:pt>
                <c:pt idx="1">
                  <c:v>4.3213625001765257</c:v>
                </c:pt>
                <c:pt idx="2">
                  <c:v>5.8833891139686445</c:v>
                </c:pt>
                <c:pt idx="3">
                  <c:v>0</c:v>
                </c:pt>
                <c:pt idx="4">
                  <c:v>0.64560138377956988</c:v>
                </c:pt>
                <c:pt idx="5">
                  <c:v>0</c:v>
                </c:pt>
                <c:pt idx="6">
                  <c:v>3.5606464215947438</c:v>
                </c:pt>
                <c:pt idx="7">
                  <c:v>15.286535446786276</c:v>
                </c:pt>
                <c:pt idx="8">
                  <c:v>6.5417981072555209</c:v>
                </c:pt>
                <c:pt idx="9">
                  <c:v>1.9351876147992653</c:v>
                </c:pt>
                <c:pt idx="10">
                  <c:v>1.6184145208832295</c:v>
                </c:pt>
                <c:pt idx="11">
                  <c:v>7.7712750647606255</c:v>
                </c:pt>
                <c:pt idx="12">
                  <c:v>16.311573464165114</c:v>
                </c:pt>
                <c:pt idx="13">
                  <c:v>1.2335781670778596</c:v>
                </c:pt>
                <c:pt idx="14">
                  <c:v>0.73093638877913847</c:v>
                </c:pt>
                <c:pt idx="15">
                  <c:v>5.6363570864692862</c:v>
                </c:pt>
                <c:pt idx="16">
                  <c:v>3.6435913720509014</c:v>
                </c:pt>
                <c:pt idx="17">
                  <c:v>3.1610637230306069</c:v>
                </c:pt>
                <c:pt idx="18">
                  <c:v>7.2499822304357098</c:v>
                </c:pt>
                <c:pt idx="19">
                  <c:v>0.74652777777777768</c:v>
                </c:pt>
                <c:pt idx="20">
                  <c:v>25.987825124515769</c:v>
                </c:pt>
                <c:pt idx="21">
                  <c:v>8.9933444867364596</c:v>
                </c:pt>
                <c:pt idx="22">
                  <c:v>12.219926902907993</c:v>
                </c:pt>
                <c:pt idx="23">
                  <c:v>9.3584905660377355</c:v>
                </c:pt>
                <c:pt idx="24">
                  <c:v>2.5387870239774331</c:v>
                </c:pt>
                <c:pt idx="25">
                  <c:v>0</c:v>
                </c:pt>
                <c:pt idx="26">
                  <c:v>0</c:v>
                </c:pt>
                <c:pt idx="27">
                  <c:v>4.6890213031117334</c:v>
                </c:pt>
                <c:pt idx="28">
                  <c:v>4.8106521583506332</c:v>
                </c:pt>
                <c:pt idx="29">
                  <c:v>5.4421152128031496</c:v>
                </c:pt>
                <c:pt idx="30">
                  <c:v>0.73853052208173287</c:v>
                </c:pt>
                <c:pt idx="31">
                  <c:v>0</c:v>
                </c:pt>
                <c:pt idx="32">
                  <c:v>6.7353067353067342</c:v>
                </c:pt>
                <c:pt idx="33" formatCode="0.0">
                  <c:v>3.7666953374770773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5788616"/>
        <c:axId val="425789792"/>
      </c:barChart>
      <c:catAx>
        <c:axId val="42578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8979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86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3414634146341464E-2"/>
          <c:y val="4.746835443037975E-2"/>
          <c:w val="0.89999999999999991"/>
          <c:h val="5.98617894282202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60975609756101E-2"/>
          <c:y val="0.1540983606557377"/>
          <c:w val="0.85853658536585364"/>
          <c:h val="0.52015873015873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1'!$D$121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6600FF"/>
            </a:solidFill>
            <a:ln w="25400">
              <a:noFill/>
            </a:ln>
          </c:spPr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1'!$D$122:$D$154</c:f>
              <c:numCache>
                <c:formatCode>#,##0.0</c:formatCode>
                <c:ptCount val="33"/>
                <c:pt idx="0">
                  <c:v>5.3138900003599057</c:v>
                </c:pt>
                <c:pt idx="1">
                  <c:v>0</c:v>
                </c:pt>
                <c:pt idx="2">
                  <c:v>28.716805582477228</c:v>
                </c:pt>
                <c:pt idx="3">
                  <c:v>0</c:v>
                </c:pt>
                <c:pt idx="4">
                  <c:v>15.746865979998331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23.96493707351059</c:v>
                </c:pt>
                <c:pt idx="9">
                  <c:v>18.443095366172287</c:v>
                </c:pt>
                <c:pt idx="10">
                  <c:v>7.1932534215329111</c:v>
                </c:pt>
                <c:pt idx="11">
                  <c:v>0</c:v>
                </c:pt>
                <c:pt idx="12">
                  <c:v>16.354123802245606</c:v>
                </c:pt>
                <c:pt idx="13">
                  <c:v>48.893286935439569</c:v>
                </c:pt>
                <c:pt idx="14">
                  <c:v>10.105364259506116</c:v>
                </c:pt>
                <c:pt idx="15">
                  <c:v>0</c:v>
                </c:pt>
                <c:pt idx="16">
                  <c:v>1.5075376884422109</c:v>
                </c:pt>
                <c:pt idx="17">
                  <c:v>23.079745596868879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20.011888250445807</c:v>
                </c:pt>
                <c:pt idx="29">
                  <c:v>6.4121534970898706</c:v>
                </c:pt>
                <c:pt idx="30">
                  <c:v>0</c:v>
                </c:pt>
                <c:pt idx="31">
                  <c:v>24.314785612375164</c:v>
                </c:pt>
                <c:pt idx="32">
                  <c:v>17.366611087953316</c:v>
                </c:pt>
              </c:numCache>
            </c:numRef>
          </c:val>
        </c:ser>
        <c:ser>
          <c:idx val="1"/>
          <c:order val="1"/>
          <c:tx>
            <c:strRef>
              <c:f>'Data 1'!$E$121</c:f>
              <c:strCache>
                <c:ptCount val="1"/>
                <c:pt idx="0">
                  <c:v>Térmica clásica</c:v>
                </c:pt>
              </c:strCache>
            </c:strRef>
          </c:tx>
          <c:spPr>
            <a:solidFill>
              <a:srgbClr val="9966FF"/>
            </a:solidFill>
            <a:ln w="25400">
              <a:noFill/>
            </a:ln>
          </c:spPr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1'!$E$122:$E$154</c:f>
              <c:numCache>
                <c:formatCode>#,##0.0</c:formatCode>
                <c:ptCount val="33"/>
                <c:pt idx="0">
                  <c:v>41.761976229438346</c:v>
                </c:pt>
                <c:pt idx="1">
                  <c:v>29.006735372879977</c:v>
                </c:pt>
                <c:pt idx="2">
                  <c:v>34.299282806745495</c:v>
                </c:pt>
                <c:pt idx="3">
                  <c:v>47.230614300100704</c:v>
                </c:pt>
                <c:pt idx="4">
                  <c:v>44.741963980618763</c:v>
                </c:pt>
                <c:pt idx="5">
                  <c:v>85.394037439334411</c:v>
                </c:pt>
                <c:pt idx="6">
                  <c:v>42.933618843683078</c:v>
                </c:pt>
                <c:pt idx="7">
                  <c:v>51.147967479674797</c:v>
                </c:pt>
                <c:pt idx="8">
                  <c:v>33.575618023609174</c:v>
                </c:pt>
                <c:pt idx="9">
                  <c:v>40.728502266963808</c:v>
                </c:pt>
                <c:pt idx="10">
                  <c:v>44.127028502047864</c:v>
                </c:pt>
                <c:pt idx="11">
                  <c:v>84.028013986584853</c:v>
                </c:pt>
                <c:pt idx="12">
                  <c:v>46.099582623008637</c:v>
                </c:pt>
                <c:pt idx="13">
                  <c:v>17.297365284589056</c:v>
                </c:pt>
                <c:pt idx="14">
                  <c:v>58.541643248573614</c:v>
                </c:pt>
                <c:pt idx="15">
                  <c:v>59.912906158778782</c:v>
                </c:pt>
                <c:pt idx="16">
                  <c:v>79.322538619021032</c:v>
                </c:pt>
                <c:pt idx="17">
                  <c:v>67.771526418786678</c:v>
                </c:pt>
                <c:pt idx="18">
                  <c:v>69.540636042402824</c:v>
                </c:pt>
                <c:pt idx="19">
                  <c:v>0.40813241629506469</c:v>
                </c:pt>
                <c:pt idx="20">
                  <c:v>54.475254211849453</c:v>
                </c:pt>
                <c:pt idx="21">
                  <c:v>39.161554192229033</c:v>
                </c:pt>
                <c:pt idx="22">
                  <c:v>52.233067139899447</c:v>
                </c:pt>
                <c:pt idx="23">
                  <c:v>24.688995215311003</c:v>
                </c:pt>
                <c:pt idx="24">
                  <c:v>25</c:v>
                </c:pt>
                <c:pt idx="25">
                  <c:v>1.3889018760772875</c:v>
                </c:pt>
                <c:pt idx="26">
                  <c:v>76.025393176237003</c:v>
                </c:pt>
                <c:pt idx="27">
                  <c:v>33.102036797533572</c:v>
                </c:pt>
                <c:pt idx="28">
                  <c:v>53.175153556568247</c:v>
                </c:pt>
                <c:pt idx="29">
                  <c:v>40.371904902831218</c:v>
                </c:pt>
                <c:pt idx="30">
                  <c:v>64.974963615646502</c:v>
                </c:pt>
                <c:pt idx="31">
                  <c:v>11.26630121899327</c:v>
                </c:pt>
                <c:pt idx="32">
                  <c:v>3.8818257607336393</c:v>
                </c:pt>
              </c:numCache>
            </c:numRef>
          </c:val>
        </c:ser>
        <c:ser>
          <c:idx val="2"/>
          <c:order val="2"/>
          <c:tx>
            <c:strRef>
              <c:f>'Data 1'!$F$121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1'!$F$122:$F$154</c:f>
              <c:numCache>
                <c:formatCode>#,##0.0</c:formatCode>
                <c:ptCount val="33"/>
                <c:pt idx="0">
                  <c:v>5.1572058204549176</c:v>
                </c:pt>
                <c:pt idx="1">
                  <c:v>55.408585571695198</c:v>
                </c:pt>
                <c:pt idx="2">
                  <c:v>6.9296375266524519</c:v>
                </c:pt>
                <c:pt idx="3">
                  <c:v>52.769385699899296</c:v>
                </c:pt>
                <c:pt idx="4">
                  <c:v>25.226479299957326</c:v>
                </c:pt>
                <c:pt idx="5">
                  <c:v>0</c:v>
                </c:pt>
                <c:pt idx="6">
                  <c:v>45.224839400428266</c:v>
                </c:pt>
                <c:pt idx="7">
                  <c:v>4.5528455284552842E-2</c:v>
                </c:pt>
                <c:pt idx="8">
                  <c:v>31.292278349038188</c:v>
                </c:pt>
                <c:pt idx="9">
                  <c:v>32.672897394382808</c:v>
                </c:pt>
                <c:pt idx="10">
                  <c:v>19.33282724022488</c:v>
                </c:pt>
                <c:pt idx="11">
                  <c:v>0.26701043551612946</c:v>
                </c:pt>
                <c:pt idx="12">
                  <c:v>18.852507201222739</c:v>
                </c:pt>
                <c:pt idx="13">
                  <c:v>19.695947727786528</c:v>
                </c:pt>
                <c:pt idx="14">
                  <c:v>4.7935725337527169</c:v>
                </c:pt>
                <c:pt idx="15">
                  <c:v>16.236780399100351</c:v>
                </c:pt>
                <c:pt idx="16">
                  <c:v>0.11787331720330045</c:v>
                </c:pt>
                <c:pt idx="17">
                  <c:v>0.69716242661448125</c:v>
                </c:pt>
                <c:pt idx="18">
                  <c:v>5.3912165572942961</c:v>
                </c:pt>
                <c:pt idx="19">
                  <c:v>74.544630035522644</c:v>
                </c:pt>
                <c:pt idx="20">
                  <c:v>19.9069453303816</c:v>
                </c:pt>
                <c:pt idx="21">
                  <c:v>53.783231083844576</c:v>
                </c:pt>
                <c:pt idx="22">
                  <c:v>30.346051464063891</c:v>
                </c:pt>
                <c:pt idx="23">
                  <c:v>63.253588516746404</c:v>
                </c:pt>
                <c:pt idx="24">
                  <c:v>75</c:v>
                </c:pt>
                <c:pt idx="25">
                  <c:v>95.898438108774471</c:v>
                </c:pt>
                <c:pt idx="26">
                  <c:v>6.1680338575683171</c:v>
                </c:pt>
                <c:pt idx="27">
                  <c:v>35.616931501285634</c:v>
                </c:pt>
                <c:pt idx="28">
                  <c:v>11.189815732118088</c:v>
                </c:pt>
                <c:pt idx="29">
                  <c:v>31.592187037585092</c:v>
                </c:pt>
                <c:pt idx="30">
                  <c:v>35.025036384353506</c:v>
                </c:pt>
                <c:pt idx="31">
                  <c:v>40.50962428975496</c:v>
                </c:pt>
                <c:pt idx="32">
                  <c:v>71.618382659441423</c:v>
                </c:pt>
              </c:numCache>
            </c:numRef>
          </c:val>
        </c:ser>
        <c:ser>
          <c:idx val="3"/>
          <c:order val="3"/>
          <c:tx>
            <c:strRef>
              <c:f>'Data 1'!$G$121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1'!$G$122:$G$154</c:f>
              <c:numCache>
                <c:formatCode>#,##0.0</c:formatCode>
                <c:ptCount val="33"/>
                <c:pt idx="0">
                  <c:v>24.187002647491962</c:v>
                </c:pt>
                <c:pt idx="1">
                  <c:v>10.099001866428628</c:v>
                </c:pt>
                <c:pt idx="2">
                  <c:v>11.106803644117075</c:v>
                </c:pt>
                <c:pt idx="3">
                  <c:v>0</c:v>
                </c:pt>
                <c:pt idx="4">
                  <c:v>5.5220322275359157</c:v>
                </c:pt>
                <c:pt idx="5">
                  <c:v>8.9553963485093604</c:v>
                </c:pt>
                <c:pt idx="6">
                  <c:v>9.1862955032119906</c:v>
                </c:pt>
                <c:pt idx="7">
                  <c:v>34.139837398373977</c:v>
                </c:pt>
                <c:pt idx="8">
                  <c:v>3.7059181041511229E-2</c:v>
                </c:pt>
                <c:pt idx="9">
                  <c:v>8.8770645799823536E-2</c:v>
                </c:pt>
                <c:pt idx="10">
                  <c:v>21.900346700168114</c:v>
                </c:pt>
                <c:pt idx="11">
                  <c:v>12.76207839562443</c:v>
                </c:pt>
                <c:pt idx="12">
                  <c:v>8.41808241725942</c:v>
                </c:pt>
                <c:pt idx="13">
                  <c:v>7.9957911345078099</c:v>
                </c:pt>
                <c:pt idx="14">
                  <c:v>14.349594744625485</c:v>
                </c:pt>
                <c:pt idx="15">
                  <c:v>10.011006364549937</c:v>
                </c:pt>
                <c:pt idx="16">
                  <c:v>11.294124945716236</c:v>
                </c:pt>
                <c:pt idx="17">
                  <c:v>4.0117416829745585</c:v>
                </c:pt>
                <c:pt idx="18">
                  <c:v>24.230186774356387</c:v>
                </c:pt>
                <c:pt idx="19">
                  <c:v>6.8022069382510778E-2</c:v>
                </c:pt>
                <c:pt idx="20">
                  <c:v>7.0661513639263065</c:v>
                </c:pt>
                <c:pt idx="21">
                  <c:v>2.4199045671438304</c:v>
                </c:pt>
                <c:pt idx="22">
                  <c:v>12.954747116237799</c:v>
                </c:pt>
                <c:pt idx="23">
                  <c:v>5.7416267942583721</c:v>
                </c:pt>
                <c:pt idx="24">
                  <c:v>0</c:v>
                </c:pt>
                <c:pt idx="25">
                  <c:v>2.7079846273248367</c:v>
                </c:pt>
                <c:pt idx="26">
                  <c:v>14.88322273891008</c:v>
                </c:pt>
                <c:pt idx="27">
                  <c:v>25.876169602189101</c:v>
                </c:pt>
                <c:pt idx="28">
                  <c:v>1.3721022389538338</c:v>
                </c:pt>
                <c:pt idx="29">
                  <c:v>14.624642399131893</c:v>
                </c:pt>
                <c:pt idx="30">
                  <c:v>0</c:v>
                </c:pt>
                <c:pt idx="31">
                  <c:v>15.090986458411557</c:v>
                </c:pt>
                <c:pt idx="32">
                  <c:v>0.31263026260942056</c:v>
                </c:pt>
              </c:numCache>
            </c:numRef>
          </c:val>
        </c:ser>
        <c:ser>
          <c:idx val="4"/>
          <c:order val="4"/>
          <c:tx>
            <c:strRef>
              <c:f>'Data 1'!$H$121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1'!$H$122:$H$154</c:f>
              <c:numCache>
                <c:formatCode>#,##0.0</c:formatCode>
                <c:ptCount val="33"/>
                <c:pt idx="0">
                  <c:v>19.591007222173729</c:v>
                </c:pt>
                <c:pt idx="1">
                  <c:v>2.9700559928588817</c:v>
                </c:pt>
                <c:pt idx="2">
                  <c:v>14.959294436906379</c:v>
                </c:pt>
                <c:pt idx="3">
                  <c:v>0</c:v>
                </c:pt>
                <c:pt idx="4">
                  <c:v>8.2158485907342307</c:v>
                </c:pt>
                <c:pt idx="5">
                  <c:v>0</c:v>
                </c:pt>
                <c:pt idx="6">
                  <c:v>1.0278372591006424</c:v>
                </c:pt>
                <c:pt idx="7">
                  <c:v>5.5349593495934952</c:v>
                </c:pt>
                <c:pt idx="8">
                  <c:v>6.5718281046946574</c:v>
                </c:pt>
                <c:pt idx="9">
                  <c:v>6.9802876168923929</c:v>
                </c:pt>
                <c:pt idx="10">
                  <c:v>6.6236419191920666</c:v>
                </c:pt>
                <c:pt idx="11">
                  <c:v>2.176900365991374E-2</c:v>
                </c:pt>
                <c:pt idx="12">
                  <c:v>0</c:v>
                </c:pt>
                <c:pt idx="13">
                  <c:v>4.7987138579436639</c:v>
                </c:pt>
                <c:pt idx="14">
                  <c:v>10.197630139617406</c:v>
                </c:pt>
                <c:pt idx="15">
                  <c:v>12.465904196774657</c:v>
                </c:pt>
                <c:pt idx="16">
                  <c:v>4.4326571127241143</c:v>
                </c:pt>
                <c:pt idx="17">
                  <c:v>0.35469667318982379</c:v>
                </c:pt>
                <c:pt idx="18">
                  <c:v>0</c:v>
                </c:pt>
                <c:pt idx="19">
                  <c:v>0</c:v>
                </c:pt>
                <c:pt idx="20">
                  <c:v>14.474503770965445</c:v>
                </c:pt>
                <c:pt idx="21">
                  <c:v>0</c:v>
                </c:pt>
                <c:pt idx="22">
                  <c:v>2.1591245193729667</c:v>
                </c:pt>
                <c:pt idx="23">
                  <c:v>5.7894736842105257</c:v>
                </c:pt>
                <c:pt idx="24">
                  <c:v>0</c:v>
                </c:pt>
                <c:pt idx="25">
                  <c:v>0</c:v>
                </c:pt>
                <c:pt idx="26">
                  <c:v>0.48591880453524217</c:v>
                </c:pt>
                <c:pt idx="27">
                  <c:v>2.252231000470764</c:v>
                </c:pt>
                <c:pt idx="28">
                  <c:v>10.040618189023181</c:v>
                </c:pt>
                <c:pt idx="29">
                  <c:v>6.4170859228568622</c:v>
                </c:pt>
                <c:pt idx="30">
                  <c:v>0</c:v>
                </c:pt>
                <c:pt idx="31">
                  <c:v>0.26031889064103531</c:v>
                </c:pt>
                <c:pt idx="32">
                  <c:v>5.5283451438099203</c:v>
                </c:pt>
              </c:numCache>
            </c:numRef>
          </c:val>
        </c:ser>
        <c:ser>
          <c:idx val="5"/>
          <c:order val="5"/>
          <c:tx>
            <c:strRef>
              <c:f>'Data 1'!$I$121</c:f>
              <c:strCache>
                <c:ptCount val="1"/>
                <c:pt idx="0">
                  <c:v>Otras renovables</c:v>
                </c:pt>
              </c:strCache>
            </c:strRef>
          </c:tx>
          <c:invertIfNegative val="0"/>
          <c:cat>
            <c:strRef>
              <c:f>'Data 1'!$C$122:$C$154</c:f>
              <c:strCache>
                <c:ptCount val="33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Eslovaquia(1)</c:v>
                </c:pt>
                <c:pt idx="9">
                  <c:v>Eslovenia(1)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Francia(1)</c:v>
                </c:pt>
                <c:pt idx="14">
                  <c:v>Gran Bretaña(1)</c:v>
                </c:pt>
                <c:pt idx="15">
                  <c:v>Grecia(1)</c:v>
                </c:pt>
                <c:pt idx="16">
                  <c:v>Holanda(1)</c:v>
                </c:pt>
                <c:pt idx="17">
                  <c:v>Hungría(1)</c:v>
                </c:pt>
                <c:pt idx="18">
                  <c:v>Irlanda(1)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Suecia(1)</c:v>
                </c:pt>
                <c:pt idx="32">
                  <c:v>Suiza(1)</c:v>
                </c:pt>
              </c:strCache>
            </c:strRef>
          </c:cat>
          <c:val>
            <c:numRef>
              <c:f>'Data 1'!$I$122:$I$154</c:f>
              <c:numCache>
                <c:formatCode>0.0</c:formatCode>
                <c:ptCount val="33"/>
                <c:pt idx="0">
                  <c:v>3.988918080081155</c:v>
                </c:pt>
                <c:pt idx="1">
                  <c:v>2.5156211961373041</c:v>
                </c:pt>
                <c:pt idx="2">
                  <c:v>3.9881760031013762</c:v>
                </c:pt>
                <c:pt idx="3">
                  <c:v>0</c:v>
                </c:pt>
                <c:pt idx="4">
                  <c:v>0.54680992115544202</c:v>
                </c:pt>
                <c:pt idx="5">
                  <c:v>5.650566212156229</c:v>
                </c:pt>
                <c:pt idx="6">
                  <c:v>1.6274089935760172</c:v>
                </c:pt>
                <c:pt idx="7">
                  <c:v>9.13170731707317</c:v>
                </c:pt>
                <c:pt idx="8">
                  <c:v>4.5582792681058804</c:v>
                </c:pt>
                <c:pt idx="9">
                  <c:v>1.0864467097888848</c:v>
                </c:pt>
                <c:pt idx="10">
                  <c:v>0.82290221683416365</c:v>
                </c:pt>
                <c:pt idx="11">
                  <c:v>2.9211281786146754</c:v>
                </c:pt>
                <c:pt idx="12">
                  <c:v>10.275703956263595</c:v>
                </c:pt>
                <c:pt idx="13">
                  <c:v>1.3188950597333771</c:v>
                </c:pt>
                <c:pt idx="14">
                  <c:v>2.0121950739246608</c:v>
                </c:pt>
                <c:pt idx="15">
                  <c:v>1.3734028807962866</c:v>
                </c:pt>
                <c:pt idx="16">
                  <c:v>3.3252683168931076</c:v>
                </c:pt>
                <c:pt idx="17">
                  <c:v>4.0851272015655571</c:v>
                </c:pt>
                <c:pt idx="18">
                  <c:v>0.83796062594649179</c:v>
                </c:pt>
                <c:pt idx="19">
                  <c:v>24.979215478799791</c:v>
                </c:pt>
                <c:pt idx="20">
                  <c:v>4.0771453228771906</c:v>
                </c:pt>
                <c:pt idx="21">
                  <c:v>4.6353101567825492</c:v>
                </c:pt>
                <c:pt idx="22">
                  <c:v>2.3070097604259097</c:v>
                </c:pt>
                <c:pt idx="23">
                  <c:v>0.52631578947368407</c:v>
                </c:pt>
                <c:pt idx="24">
                  <c:v>0</c:v>
                </c:pt>
                <c:pt idx="25">
                  <c:v>4.6753878234199533E-3</c:v>
                </c:pt>
                <c:pt idx="26">
                  <c:v>2.4374314227493601</c:v>
                </c:pt>
                <c:pt idx="27">
                  <c:v>3.1526310985209394</c:v>
                </c:pt>
                <c:pt idx="28">
                  <c:v>4.2104220328908255</c:v>
                </c:pt>
                <c:pt idx="29">
                  <c:v>0.58202624050508045</c:v>
                </c:pt>
                <c:pt idx="30">
                  <c:v>0</c:v>
                </c:pt>
                <c:pt idx="31">
                  <c:v>8.5579835298240354</c:v>
                </c:pt>
                <c:pt idx="32">
                  <c:v>1.2922050854522718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5789008"/>
        <c:axId val="425789400"/>
      </c:barChart>
      <c:catAx>
        <c:axId val="42578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9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894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8900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1788617886178863E-2"/>
          <c:y val="4.9180327868852458E-2"/>
          <c:w val="0.9"/>
          <c:h val="6.20207392108773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65853658536592E-2"/>
          <c:y val="0.10652861305722612"/>
          <c:w val="0.87317073170731707"/>
          <c:h val="0.55187931914325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1'!$E$160</c:f>
              <c:strCache>
                <c:ptCount val="1"/>
                <c:pt idx="0">
                  <c:v>Tarifa de transporte (1)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'Data 1'!$C$161:$C$194</c:f>
              <c:strCache>
                <c:ptCount val="34"/>
                <c:pt idx="0">
                  <c:v>Alemania</c:v>
                </c:pt>
                <c:pt idx="1">
                  <c:v>Austria</c:v>
                </c:pt>
                <c:pt idx="2">
                  <c:v>Bélgica</c:v>
                </c:pt>
                <c:pt idx="3">
                  <c:v>Bosnia-Herzegovina</c:v>
                </c:pt>
                <c:pt idx="4">
                  <c:v>Bulgaria</c:v>
                </c:pt>
                <c:pt idx="5">
                  <c:v>Chipre</c:v>
                </c:pt>
                <c:pt idx="6">
                  <c:v>Croacia</c:v>
                </c:pt>
                <c:pt idx="7">
                  <c:v>Dinamarca</c:v>
                </c:pt>
                <c:pt idx="8">
                  <c:v>Eslovaquia</c:v>
                </c:pt>
                <c:pt idx="9">
                  <c:v>Eslovenia</c:v>
                </c:pt>
                <c:pt idx="10">
                  <c:v>España</c:v>
                </c:pt>
                <c:pt idx="11">
                  <c:v>Estonia</c:v>
                </c:pt>
                <c:pt idx="12">
                  <c:v>Finlandia</c:v>
                </c:pt>
                <c:pt idx="13">
                  <c:v>Francia</c:v>
                </c:pt>
                <c:pt idx="14">
                  <c:v>FYROM</c:v>
                </c:pt>
                <c:pt idx="15">
                  <c:v>Gran Bretaña</c:v>
                </c:pt>
                <c:pt idx="16">
                  <c:v>Grecia</c:v>
                </c:pt>
                <c:pt idx="17">
                  <c:v>Holanda</c:v>
                </c:pt>
                <c:pt idx="18">
                  <c:v>Hungría</c:v>
                </c:pt>
                <c:pt idx="19">
                  <c:v>Irlanda</c:v>
                </c:pt>
                <c:pt idx="20">
                  <c:v>Islandia</c:v>
                </c:pt>
                <c:pt idx="21">
                  <c:v>Italia</c:v>
                </c:pt>
                <c:pt idx="22">
                  <c:v>Letonia</c:v>
                </c:pt>
                <c:pt idx="23">
                  <c:v>Lituania</c:v>
                </c:pt>
                <c:pt idx="24">
                  <c:v>Luxemburgo</c:v>
                </c:pt>
                <c:pt idx="25">
                  <c:v>Montenegro</c:v>
                </c:pt>
                <c:pt idx="26">
                  <c:v>Noruega</c:v>
                </c:pt>
                <c:pt idx="27">
                  <c:v>Polonia</c:v>
                </c:pt>
                <c:pt idx="28">
                  <c:v>Portugal</c:v>
                </c:pt>
                <c:pt idx="29">
                  <c:v>República Checa</c:v>
                </c:pt>
                <c:pt idx="30">
                  <c:v>Rumania</c:v>
                </c:pt>
                <c:pt idx="31">
                  <c:v>Serbia</c:v>
                </c:pt>
                <c:pt idx="32">
                  <c:v>Suecia</c:v>
                </c:pt>
                <c:pt idx="33">
                  <c:v>Suiza</c:v>
                </c:pt>
              </c:strCache>
            </c:strRef>
          </c:cat>
          <c:val>
            <c:numRef>
              <c:f>'Data 1'!$E$161:$E$194</c:f>
              <c:numCache>
                <c:formatCode>#,##0.00</c:formatCode>
                <c:ptCount val="34"/>
                <c:pt idx="0">
                  <c:v>11.4</c:v>
                </c:pt>
                <c:pt idx="1">
                  <c:v>7.05</c:v>
                </c:pt>
                <c:pt idx="2">
                  <c:v>5.7361000000000004</c:v>
                </c:pt>
                <c:pt idx="3">
                  <c:v>7.4119099999999998</c:v>
                </c:pt>
                <c:pt idx="4">
                  <c:v>4.3600000000000003</c:v>
                </c:pt>
                <c:pt idx="5">
                  <c:v>16.399999999999999</c:v>
                </c:pt>
                <c:pt idx="6">
                  <c:v>11.1</c:v>
                </c:pt>
                <c:pt idx="7">
                  <c:v>10.51</c:v>
                </c:pt>
                <c:pt idx="8">
                  <c:v>15.8674</c:v>
                </c:pt>
                <c:pt idx="9">
                  <c:v>1.7518100000000001</c:v>
                </c:pt>
                <c:pt idx="10">
                  <c:v>12.597099999999999</c:v>
                </c:pt>
                <c:pt idx="11">
                  <c:v>5.19</c:v>
                </c:pt>
                <c:pt idx="12">
                  <c:v>5.39</c:v>
                </c:pt>
                <c:pt idx="13">
                  <c:v>5.6322200000000002</c:v>
                </c:pt>
                <c:pt idx="14">
                  <c:v>4.55</c:v>
                </c:pt>
                <c:pt idx="15">
                  <c:v>14.17</c:v>
                </c:pt>
                <c:pt idx="16">
                  <c:v>6.7159000000000004</c:v>
                </c:pt>
                <c:pt idx="17">
                  <c:v>3.36</c:v>
                </c:pt>
                <c:pt idx="18">
                  <c:v>5.48</c:v>
                </c:pt>
                <c:pt idx="19">
                  <c:v>14.74</c:v>
                </c:pt>
                <c:pt idx="20">
                  <c:v>8.6999999999999993</c:v>
                </c:pt>
                <c:pt idx="21">
                  <c:v>10.7</c:v>
                </c:pt>
                <c:pt idx="22">
                  <c:v>6.07</c:v>
                </c:pt>
                <c:pt idx="23">
                  <c:v>12.1548</c:v>
                </c:pt>
                <c:pt idx="24">
                  <c:v>5.0659999999999998</c:v>
                </c:pt>
                <c:pt idx="25">
                  <c:v>7.15</c:v>
                </c:pt>
                <c:pt idx="26">
                  <c:v>4.2300000000000004</c:v>
                </c:pt>
                <c:pt idx="27">
                  <c:v>7.0541099999999997</c:v>
                </c:pt>
                <c:pt idx="28">
                  <c:v>6.75223</c:v>
                </c:pt>
                <c:pt idx="29">
                  <c:v>10.86</c:v>
                </c:pt>
                <c:pt idx="30">
                  <c:v>7.61625</c:v>
                </c:pt>
                <c:pt idx="31">
                  <c:v>3.3666499999999999</c:v>
                </c:pt>
                <c:pt idx="32">
                  <c:v>3.41</c:v>
                </c:pt>
                <c:pt idx="33">
                  <c:v>13.92</c:v>
                </c:pt>
              </c:numCache>
            </c:numRef>
          </c:val>
        </c:ser>
        <c:ser>
          <c:idx val="1"/>
          <c:order val="1"/>
          <c:tx>
            <c:strRef>
              <c:f>'Data 1'!$F$160</c:f>
              <c:strCache>
                <c:ptCount val="1"/>
                <c:pt idx="0">
                  <c:v>Otros costes (2)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'Data 1'!$C$162:$C$194</c:f>
              <c:strCache>
                <c:ptCount val="33"/>
                <c:pt idx="0">
                  <c:v>Austria</c:v>
                </c:pt>
                <c:pt idx="1">
                  <c:v>Bélgica</c:v>
                </c:pt>
                <c:pt idx="2">
                  <c:v>Bosnia-Herzegovina</c:v>
                </c:pt>
                <c:pt idx="3">
                  <c:v>Bulgaria</c:v>
                </c:pt>
                <c:pt idx="4">
                  <c:v>Chipre</c:v>
                </c:pt>
                <c:pt idx="5">
                  <c:v>Croacia</c:v>
                </c:pt>
                <c:pt idx="6">
                  <c:v>Dinamarca</c:v>
                </c:pt>
                <c:pt idx="7">
                  <c:v>Eslovaquia</c:v>
                </c:pt>
                <c:pt idx="8">
                  <c:v>Eslovenia</c:v>
                </c:pt>
                <c:pt idx="9">
                  <c:v>España</c:v>
                </c:pt>
                <c:pt idx="10">
                  <c:v>Estonia</c:v>
                </c:pt>
                <c:pt idx="11">
                  <c:v>Finlandia</c:v>
                </c:pt>
                <c:pt idx="12">
                  <c:v>Francia</c:v>
                </c:pt>
                <c:pt idx="13">
                  <c:v>FYROM</c:v>
                </c:pt>
                <c:pt idx="14">
                  <c:v>Gran Bretaña</c:v>
                </c:pt>
                <c:pt idx="15">
                  <c:v>Grecia</c:v>
                </c:pt>
                <c:pt idx="16">
                  <c:v>Holanda</c:v>
                </c:pt>
                <c:pt idx="17">
                  <c:v>Hungría</c:v>
                </c:pt>
                <c:pt idx="18">
                  <c:v>Irlanda</c:v>
                </c:pt>
                <c:pt idx="19">
                  <c:v>Islandia</c:v>
                </c:pt>
                <c:pt idx="20">
                  <c:v>Italia</c:v>
                </c:pt>
                <c:pt idx="21">
                  <c:v>Letonia</c:v>
                </c:pt>
                <c:pt idx="22">
                  <c:v>Lituania</c:v>
                </c:pt>
                <c:pt idx="23">
                  <c:v>Luxemburgo</c:v>
                </c:pt>
                <c:pt idx="24">
                  <c:v>Montenegro</c:v>
                </c:pt>
                <c:pt idx="25">
                  <c:v>Noruega</c:v>
                </c:pt>
                <c:pt idx="26">
                  <c:v>Polonia</c:v>
                </c:pt>
                <c:pt idx="27">
                  <c:v>Portugal</c:v>
                </c:pt>
                <c:pt idx="28">
                  <c:v>República Checa</c:v>
                </c:pt>
                <c:pt idx="29">
                  <c:v>Rumania</c:v>
                </c:pt>
                <c:pt idx="30">
                  <c:v>Serbia</c:v>
                </c:pt>
                <c:pt idx="31">
                  <c:v>Suecia</c:v>
                </c:pt>
                <c:pt idx="32">
                  <c:v>Suiza</c:v>
                </c:pt>
              </c:strCache>
            </c:strRef>
          </c:cat>
          <c:val>
            <c:numRef>
              <c:f>'Data 1'!$F$161:$F$194</c:f>
              <c:numCache>
                <c:formatCode>#,##0.00</c:formatCode>
                <c:ptCount val="34"/>
                <c:pt idx="0">
                  <c:v>6.9500000000000011</c:v>
                </c:pt>
                <c:pt idx="1">
                  <c:v>1.4300000000000006</c:v>
                </c:pt>
                <c:pt idx="2">
                  <c:v>7.8895</c:v>
                </c:pt>
                <c:pt idx="3">
                  <c:v>0</c:v>
                </c:pt>
                <c:pt idx="4">
                  <c:v>18.830000000000002</c:v>
                </c:pt>
                <c:pt idx="5">
                  <c:v>0</c:v>
                </c:pt>
                <c:pt idx="6">
                  <c:v>9.9999999999997868E-3</c:v>
                </c:pt>
                <c:pt idx="7">
                  <c:v>31.43</c:v>
                </c:pt>
                <c:pt idx="8">
                  <c:v>0</c:v>
                </c:pt>
                <c:pt idx="9">
                  <c:v>2.48996</c:v>
                </c:pt>
                <c:pt idx="10">
                  <c:v>0.11310600000000015</c:v>
                </c:pt>
                <c:pt idx="11">
                  <c:v>9.5999999999999979</c:v>
                </c:pt>
                <c:pt idx="12">
                  <c:v>0.10000000000000053</c:v>
                </c:pt>
                <c:pt idx="13">
                  <c:v>0.23146799999999956</c:v>
                </c:pt>
                <c:pt idx="14">
                  <c:v>0</c:v>
                </c:pt>
                <c:pt idx="15">
                  <c:v>0.46000000000000085</c:v>
                </c:pt>
                <c:pt idx="16">
                  <c:v>6.62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4.58</c:v>
                </c:pt>
                <c:pt idx="22">
                  <c:v>0</c:v>
                </c:pt>
                <c:pt idx="23">
                  <c:v>0</c:v>
                </c:pt>
                <c:pt idx="24">
                  <c:v>0.85000000000000053</c:v>
                </c:pt>
                <c:pt idx="25">
                  <c:v>0</c:v>
                </c:pt>
                <c:pt idx="26">
                  <c:v>0</c:v>
                </c:pt>
                <c:pt idx="27">
                  <c:v>2.2133099999999999</c:v>
                </c:pt>
                <c:pt idx="28">
                  <c:v>1.6739299999999995</c:v>
                </c:pt>
                <c:pt idx="29">
                  <c:v>0</c:v>
                </c:pt>
                <c:pt idx="30">
                  <c:v>3.1603199999999996</c:v>
                </c:pt>
                <c:pt idx="31">
                  <c:v>2.3733000000000004E-2</c:v>
                </c:pt>
                <c:pt idx="32">
                  <c:v>0</c:v>
                </c:pt>
                <c:pt idx="33">
                  <c:v>11.97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5790576"/>
        <c:axId val="425790968"/>
      </c:barChart>
      <c:catAx>
        <c:axId val="4257905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9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909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9057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19512195121951"/>
          <c:y val="0.18360655737704917"/>
          <c:w val="0.84390243902439022"/>
          <c:h val="0.64590163934426226"/>
        </c:manualLayout>
      </c:layout>
      <c:lineChart>
        <c:grouping val="standard"/>
        <c:varyColors val="0"/>
        <c:ser>
          <c:idx val="1"/>
          <c:order val="0"/>
          <c:tx>
            <c:strRef>
              <c:f>'Data 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DB0705"/>
              </a:solidFill>
              <a:prstDash val="solid"/>
            </a:ln>
          </c:spPr>
          <c:marker>
            <c:symbol val="none"/>
          </c:marker>
          <c:val>
            <c:numRef>
              <c:f>'Data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'Data 1'!#REF!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0"/>
          <c:order val="1"/>
          <c:tx>
            <c:v>España (Red Peninsular)</c:v>
          </c:tx>
          <c:spPr>
            <a:ln w="25400">
              <a:solidFill>
                <a:srgbClr val="624FAC"/>
              </a:solidFill>
              <a:prstDash val="solid"/>
            </a:ln>
          </c:spPr>
          <c:marker>
            <c:symbol val="none"/>
          </c:marker>
          <c:val>
            <c:numRef>
              <c:f>'Data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'Data 1'!#REF!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791752"/>
        <c:axId val="425792144"/>
      </c:lineChart>
      <c:catAx>
        <c:axId val="42579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pattFill prst="pct50">
              <a:fgClr>
                <a:srgbClr val="A6A6A6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9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5792144"/>
        <c:scaling>
          <c:orientation val="minMax"/>
          <c:max val="48"/>
        </c:scaling>
        <c:delete val="0"/>
        <c:axPos val="l"/>
        <c:majorGridlines>
          <c:spPr>
            <a:ln w="12700">
              <a:pattFill prst="pct50">
                <a:fgClr>
                  <a:srgbClr val="A6A6A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5791752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2520325203252032E-3"/>
          <c:y val="2.9508196721311476E-2"/>
          <c:w val="0.96016260162601619"/>
          <c:h val="0.111475409836065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&amp;N</c:oddHeader>
      <c:oddFooter>Page &amp;P</c:oddFooter>
    </c:headerFooter>
    <c:pageMargins b="1" l="0.75" r="0.75" t="1" header="0.511811024" footer="0.51181102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14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19049</xdr:colOff>
      <xdr:row>6</xdr:row>
      <xdr:rowOff>0</xdr:rowOff>
    </xdr:from>
    <xdr:to>
      <xdr:col>2</xdr:col>
      <xdr:colOff>1061888</xdr:colOff>
      <xdr:row>22</xdr:row>
      <xdr:rowOff>9525</xdr:rowOff>
    </xdr:to>
    <xdr:pic>
      <xdr:nvPicPr>
        <xdr:cNvPr id="2614657" name="Picture 3"/>
        <xdr:cNvPicPr>
          <a:picLocks noChangeArrowheads="1"/>
        </xdr:cNvPicPr>
      </xdr:nvPicPr>
      <xdr:blipFill>
        <a:blip xmlns:r="http://schemas.openxmlformats.org/officeDocument/2006/relationships" r:embed="rId2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866775"/>
          <a:ext cx="1042839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9522</xdr:colOff>
      <xdr:row>3</xdr:row>
      <xdr:rowOff>28573</xdr:rowOff>
    </xdr:from>
    <xdr:to>
      <xdr:col>6</xdr:col>
      <xdr:colOff>522</xdr:colOff>
      <xdr:row>3</xdr:row>
      <xdr:rowOff>28575</xdr:rowOff>
    </xdr:to>
    <xdr:sp macro="" textlink="">
      <xdr:nvSpPr>
        <xdr:cNvPr id="2614658" name="Line 4"/>
        <xdr:cNvSpPr>
          <a:spLocks noChangeShapeType="1"/>
        </xdr:cNvSpPr>
      </xdr:nvSpPr>
      <xdr:spPr bwMode="auto">
        <a:xfrm flipH="1" flipV="1">
          <a:off x="200022" y="493393"/>
          <a:ext cx="7992000" cy="2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1487804</xdr:colOff>
      <xdr:row>6</xdr:row>
      <xdr:rowOff>9524</xdr:rowOff>
    </xdr:from>
    <xdr:to>
      <xdr:col>4</xdr:col>
      <xdr:colOff>7044689</xdr:colOff>
      <xdr:row>25</xdr:row>
      <xdr:rowOff>123824</xdr:rowOff>
    </xdr:to>
    <xdr:graphicFrame macro="">
      <xdr:nvGraphicFramePr>
        <xdr:cNvPr id="2621952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4819650</xdr:colOff>
      <xdr:row>2</xdr:row>
      <xdr:rowOff>76200</xdr:rowOff>
    </xdr:from>
    <xdr:to>
      <xdr:col>1</xdr:col>
      <xdr:colOff>180975</xdr:colOff>
      <xdr:row>2</xdr:row>
      <xdr:rowOff>295275</xdr:rowOff>
    </xdr:to>
    <xdr:sp macro="" textlink="">
      <xdr:nvSpPr>
        <xdr:cNvPr id="6147" name="Rectangle 3"/>
        <xdr:cNvSpPr>
          <a:spLocks noChangeArrowheads="1"/>
        </xdr:cNvSpPr>
      </xdr:nvSpPr>
      <xdr:spPr bwMode="auto">
        <a:xfrm>
          <a:off x="190500" y="352425"/>
          <a:ext cx="0" cy="1143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2195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4</xdr:col>
      <xdr:colOff>7047569</xdr:colOff>
      <xdr:row>3</xdr:row>
      <xdr:rowOff>28575</xdr:rowOff>
    </xdr:to>
    <xdr:sp macro="" textlink="">
      <xdr:nvSpPr>
        <xdr:cNvPr id="2621955" name="Line 15"/>
        <xdr:cNvSpPr>
          <a:spLocks noChangeShapeType="1"/>
        </xdr:cNvSpPr>
      </xdr:nvSpPr>
      <xdr:spPr bwMode="auto">
        <a:xfrm flipH="1" flipV="1">
          <a:off x="200024" y="493395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52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11</xdr:col>
      <xdr:colOff>742784</xdr:colOff>
      <xdr:row>3</xdr:row>
      <xdr:rowOff>28575</xdr:rowOff>
    </xdr:to>
    <xdr:sp macro="" textlink="">
      <xdr:nvSpPr>
        <xdr:cNvPr id="52168" name="Line 3"/>
        <xdr:cNvSpPr>
          <a:spLocks noChangeShapeType="1"/>
        </xdr:cNvSpPr>
      </xdr:nvSpPr>
      <xdr:spPr bwMode="auto">
        <a:xfrm flipH="1" flipV="1">
          <a:off x="200024" y="493395"/>
          <a:ext cx="970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</xdr:colOff>
      <xdr:row>3</xdr:row>
      <xdr:rowOff>30480</xdr:rowOff>
    </xdr:from>
    <xdr:to>
      <xdr:col>5</xdr:col>
      <xdr:colOff>761070</xdr:colOff>
      <xdr:row>3</xdr:row>
      <xdr:rowOff>30480</xdr:rowOff>
    </xdr:to>
    <xdr:sp macro="" textlink="">
      <xdr:nvSpPr>
        <xdr:cNvPr id="4" name="Line 20"/>
        <xdr:cNvSpPr>
          <a:spLocks noChangeShapeType="1"/>
        </xdr:cNvSpPr>
      </xdr:nvSpPr>
      <xdr:spPr bwMode="auto">
        <a:xfrm flipH="1">
          <a:off x="198120" y="495300"/>
          <a:ext cx="43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8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11</xdr:col>
      <xdr:colOff>711675</xdr:colOff>
      <xdr:row>3</xdr:row>
      <xdr:rowOff>28575</xdr:rowOff>
    </xdr:to>
    <xdr:sp macro="" textlink="">
      <xdr:nvSpPr>
        <xdr:cNvPr id="28646" name="Line 8"/>
        <xdr:cNvSpPr>
          <a:spLocks noChangeShapeType="1"/>
        </xdr:cNvSpPr>
      </xdr:nvSpPr>
      <xdr:spPr bwMode="auto">
        <a:xfrm flipH="1">
          <a:off x="200025" y="493395"/>
          <a:ext cx="788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1577340</xdr:colOff>
      <xdr:row>6</xdr:row>
      <xdr:rowOff>22860</xdr:rowOff>
    </xdr:from>
    <xdr:to>
      <xdr:col>5</xdr:col>
      <xdr:colOff>13335</xdr:colOff>
      <xdr:row>25</xdr:row>
      <xdr:rowOff>152400</xdr:rowOff>
    </xdr:to>
    <xdr:graphicFrame macro="">
      <xdr:nvGraphicFramePr>
        <xdr:cNvPr id="2624000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4819650</xdr:colOff>
      <xdr:row>2</xdr:row>
      <xdr:rowOff>76200</xdr:rowOff>
    </xdr:from>
    <xdr:to>
      <xdr:col>1</xdr:col>
      <xdr:colOff>180975</xdr:colOff>
      <xdr:row>2</xdr:row>
      <xdr:rowOff>295275</xdr:rowOff>
    </xdr:to>
    <xdr:sp macro="" textlink="">
      <xdr:nvSpPr>
        <xdr:cNvPr id="28674" name="Rectangle 2"/>
        <xdr:cNvSpPr>
          <a:spLocks noChangeArrowheads="1"/>
        </xdr:cNvSpPr>
      </xdr:nvSpPr>
      <xdr:spPr bwMode="auto">
        <a:xfrm>
          <a:off x="190500" y="352425"/>
          <a:ext cx="0" cy="1143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240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28574</xdr:rowOff>
    </xdr:from>
    <xdr:to>
      <xdr:col>4</xdr:col>
      <xdr:colOff>7047569</xdr:colOff>
      <xdr:row>3</xdr:row>
      <xdr:rowOff>28574</xdr:rowOff>
    </xdr:to>
    <xdr:sp macro="" textlink="">
      <xdr:nvSpPr>
        <xdr:cNvPr id="2624003" name="Line 8"/>
        <xdr:cNvSpPr>
          <a:spLocks noChangeShapeType="1"/>
        </xdr:cNvSpPr>
      </xdr:nvSpPr>
      <xdr:spPr bwMode="auto">
        <a:xfrm flipH="1" flipV="1">
          <a:off x="200024" y="493394"/>
          <a:ext cx="89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4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7</xdr:col>
      <xdr:colOff>842999</xdr:colOff>
      <xdr:row>3</xdr:row>
      <xdr:rowOff>28575</xdr:rowOff>
    </xdr:to>
    <xdr:sp macro="" textlink="">
      <xdr:nvSpPr>
        <xdr:cNvPr id="45000" name="Line 2"/>
        <xdr:cNvSpPr>
          <a:spLocks noChangeShapeType="1"/>
        </xdr:cNvSpPr>
      </xdr:nvSpPr>
      <xdr:spPr bwMode="auto">
        <a:xfrm flipH="1">
          <a:off x="200024" y="493395"/>
          <a:ext cx="579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1594485</xdr:colOff>
      <xdr:row>6</xdr:row>
      <xdr:rowOff>40005</xdr:rowOff>
    </xdr:from>
    <xdr:to>
      <xdr:col>5</xdr:col>
      <xdr:colOff>28575</xdr:colOff>
      <xdr:row>25</xdr:row>
      <xdr:rowOff>144780</xdr:rowOff>
    </xdr:to>
    <xdr:graphicFrame macro="">
      <xdr:nvGraphicFramePr>
        <xdr:cNvPr id="2629128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4819650</xdr:colOff>
      <xdr:row>2</xdr:row>
      <xdr:rowOff>76200</xdr:rowOff>
    </xdr:from>
    <xdr:to>
      <xdr:col>1</xdr:col>
      <xdr:colOff>180975</xdr:colOff>
      <xdr:row>2</xdr:row>
      <xdr:rowOff>295275</xdr:rowOff>
    </xdr:to>
    <xdr:sp macro="" textlink="">
      <xdr:nvSpPr>
        <xdr:cNvPr id="47106" name="Rectangle 2"/>
        <xdr:cNvSpPr>
          <a:spLocks noChangeArrowheads="1"/>
        </xdr:cNvSpPr>
      </xdr:nvSpPr>
      <xdr:spPr bwMode="auto">
        <a:xfrm>
          <a:off x="190500" y="352425"/>
          <a:ext cx="0" cy="1143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291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5</xdr:col>
      <xdr:colOff>2684</xdr:colOff>
      <xdr:row>3</xdr:row>
      <xdr:rowOff>28575</xdr:rowOff>
    </xdr:to>
    <xdr:sp macro="" textlink="">
      <xdr:nvSpPr>
        <xdr:cNvPr id="2629131" name="Line 6"/>
        <xdr:cNvSpPr>
          <a:spLocks noChangeShapeType="1"/>
        </xdr:cNvSpPr>
      </xdr:nvSpPr>
      <xdr:spPr bwMode="auto">
        <a:xfrm flipH="1" flipV="1">
          <a:off x="200024" y="493395"/>
          <a:ext cx="900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6</xdr:row>
      <xdr:rowOff>9525</xdr:rowOff>
    </xdr:from>
    <xdr:to>
      <xdr:col>4</xdr:col>
      <xdr:colOff>3914775</xdr:colOff>
      <xdr:row>24</xdr:row>
      <xdr:rowOff>0</xdr:rowOff>
    </xdr:to>
    <xdr:graphicFrame macro="">
      <xdr:nvGraphicFramePr>
        <xdr:cNvPr id="2627117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4819650</xdr:colOff>
      <xdr:row>2</xdr:row>
      <xdr:rowOff>76200</xdr:rowOff>
    </xdr:from>
    <xdr:to>
      <xdr:col>1</xdr:col>
      <xdr:colOff>180975</xdr:colOff>
      <xdr:row>2</xdr:row>
      <xdr:rowOff>295275</xdr:rowOff>
    </xdr:to>
    <xdr:sp macro="" textlink="">
      <xdr:nvSpPr>
        <xdr:cNvPr id="37890" name="Rectangle 2"/>
        <xdr:cNvSpPr>
          <a:spLocks noChangeArrowheads="1"/>
        </xdr:cNvSpPr>
      </xdr:nvSpPr>
      <xdr:spPr bwMode="auto">
        <a:xfrm>
          <a:off x="190500" y="352425"/>
          <a:ext cx="0" cy="1143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271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3895725</xdr:colOff>
      <xdr:row>3</xdr:row>
      <xdr:rowOff>28575</xdr:rowOff>
    </xdr:to>
    <xdr:sp macro="" textlink="">
      <xdr:nvSpPr>
        <xdr:cNvPr id="2627120" name="Line 6"/>
        <xdr:cNvSpPr>
          <a:spLocks noChangeShapeType="1"/>
        </xdr:cNvSpPr>
      </xdr:nvSpPr>
      <xdr:spPr bwMode="auto">
        <a:xfrm flipH="1">
          <a:off x="200025" y="495300"/>
          <a:ext cx="55435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885825</xdr:colOff>
      <xdr:row>11</xdr:row>
      <xdr:rowOff>19050</xdr:rowOff>
    </xdr:from>
    <xdr:to>
      <xdr:col>4</xdr:col>
      <xdr:colOff>3552825</xdr:colOff>
      <xdr:row>18</xdr:row>
      <xdr:rowOff>133350</xdr:rowOff>
    </xdr:to>
    <xdr:sp macro="" textlink="">
      <xdr:nvSpPr>
        <xdr:cNvPr id="6" name="5 CuadroTexto"/>
        <xdr:cNvSpPr txBox="1"/>
      </xdr:nvSpPr>
      <xdr:spPr>
        <a:xfrm>
          <a:off x="2733675" y="1885950"/>
          <a:ext cx="2667000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ES" sz="1100"/>
        </a:p>
        <a:p>
          <a:pPr algn="ctr"/>
          <a:endParaRPr lang="es-ES" sz="1100"/>
        </a:p>
        <a:p>
          <a:pPr algn="ctr"/>
          <a:r>
            <a:rPr lang="es-ES" sz="1100" baseline="0"/>
            <a:t>SIN ACTUALIZAR</a:t>
          </a:r>
          <a:endParaRPr lang="es-E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5287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9</xdr:col>
      <xdr:colOff>3044</xdr:colOff>
      <xdr:row>3</xdr:row>
      <xdr:rowOff>28575</xdr:rowOff>
    </xdr:to>
    <xdr:sp macro="" textlink="">
      <xdr:nvSpPr>
        <xdr:cNvPr id="3528712" name="Line 20"/>
        <xdr:cNvSpPr>
          <a:spLocks noChangeShapeType="1"/>
        </xdr:cNvSpPr>
      </xdr:nvSpPr>
      <xdr:spPr bwMode="auto">
        <a:xfrm flipH="1">
          <a:off x="200024" y="493395"/>
          <a:ext cx="612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0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954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28574</xdr:rowOff>
    </xdr:from>
    <xdr:to>
      <xdr:col>7</xdr:col>
      <xdr:colOff>1032524</xdr:colOff>
      <xdr:row>3</xdr:row>
      <xdr:rowOff>28574</xdr:rowOff>
    </xdr:to>
    <xdr:sp macro="" textlink="">
      <xdr:nvSpPr>
        <xdr:cNvPr id="2002" name="Line 8"/>
        <xdr:cNvSpPr>
          <a:spLocks noChangeShapeType="1"/>
        </xdr:cNvSpPr>
      </xdr:nvSpPr>
      <xdr:spPr bwMode="auto">
        <a:xfrm flipH="1" flipV="1">
          <a:off x="200024" y="493394"/>
          <a:ext cx="597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</xdr:colOff>
      <xdr:row>6</xdr:row>
      <xdr:rowOff>28575</xdr:rowOff>
    </xdr:from>
    <xdr:to>
      <xdr:col>4</xdr:col>
      <xdr:colOff>3922395</xdr:colOff>
      <xdr:row>36</xdr:row>
      <xdr:rowOff>142875</xdr:rowOff>
    </xdr:to>
    <xdr:graphicFrame macro="">
      <xdr:nvGraphicFramePr>
        <xdr:cNvPr id="2615680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156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4</xdr:col>
      <xdr:colOff>3921870</xdr:colOff>
      <xdr:row>3</xdr:row>
      <xdr:rowOff>28575</xdr:rowOff>
    </xdr:to>
    <xdr:sp macro="" textlink="">
      <xdr:nvSpPr>
        <xdr:cNvPr id="2615682" name="Line 15"/>
        <xdr:cNvSpPr>
          <a:spLocks noChangeShapeType="1"/>
        </xdr:cNvSpPr>
      </xdr:nvSpPr>
      <xdr:spPr bwMode="auto">
        <a:xfrm flipH="1">
          <a:off x="200025" y="493395"/>
          <a:ext cx="572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40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28574</xdr:rowOff>
    </xdr:from>
    <xdr:to>
      <xdr:col>7</xdr:col>
      <xdr:colOff>1038224</xdr:colOff>
      <xdr:row>3</xdr:row>
      <xdr:rowOff>28574</xdr:rowOff>
    </xdr:to>
    <xdr:sp macro="" textlink="">
      <xdr:nvSpPr>
        <xdr:cNvPr id="4056" name="Line 14"/>
        <xdr:cNvSpPr>
          <a:spLocks noChangeShapeType="1"/>
        </xdr:cNvSpPr>
      </xdr:nvSpPr>
      <xdr:spPr bwMode="auto">
        <a:xfrm flipH="1" flipV="1">
          <a:off x="200024" y="493394"/>
          <a:ext cx="59664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6</xdr:row>
      <xdr:rowOff>91439</xdr:rowOff>
    </xdr:from>
    <xdr:to>
      <xdr:col>5</xdr:col>
      <xdr:colOff>0</xdr:colOff>
      <xdr:row>36</xdr:row>
      <xdr:rowOff>68580</xdr:rowOff>
    </xdr:to>
    <xdr:graphicFrame macro="">
      <xdr:nvGraphicFramePr>
        <xdr:cNvPr id="2617856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4810125</xdr:colOff>
      <xdr:row>2</xdr:row>
      <xdr:rowOff>38100</xdr:rowOff>
    </xdr:from>
    <xdr:to>
      <xdr:col>1</xdr:col>
      <xdr:colOff>180975</xdr:colOff>
      <xdr:row>2</xdr:row>
      <xdr:rowOff>257175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190500" y="314325"/>
          <a:ext cx="0" cy="1524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178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5</xdr:col>
      <xdr:colOff>989</xdr:colOff>
      <xdr:row>3</xdr:row>
      <xdr:rowOff>28575</xdr:rowOff>
    </xdr:to>
    <xdr:sp macro="" textlink="">
      <xdr:nvSpPr>
        <xdr:cNvPr id="2617859" name="Line 16"/>
        <xdr:cNvSpPr>
          <a:spLocks noChangeShapeType="1"/>
        </xdr:cNvSpPr>
      </xdr:nvSpPr>
      <xdr:spPr bwMode="auto">
        <a:xfrm flipH="1">
          <a:off x="200024" y="493395"/>
          <a:ext cx="5796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6</xdr:row>
      <xdr:rowOff>28575</xdr:rowOff>
    </xdr:from>
    <xdr:to>
      <xdr:col>5</xdr:col>
      <xdr:colOff>9525</xdr:colOff>
      <xdr:row>36</xdr:row>
      <xdr:rowOff>142875</xdr:rowOff>
    </xdr:to>
    <xdr:graphicFrame macro="">
      <xdr:nvGraphicFramePr>
        <xdr:cNvPr id="2619904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4810125</xdr:colOff>
      <xdr:row>2</xdr:row>
      <xdr:rowOff>38100</xdr:rowOff>
    </xdr:from>
    <xdr:to>
      <xdr:col>1</xdr:col>
      <xdr:colOff>180975</xdr:colOff>
      <xdr:row>2</xdr:row>
      <xdr:rowOff>257175</xdr:rowOff>
    </xdr:to>
    <xdr:sp macro="" textlink="">
      <xdr:nvSpPr>
        <xdr:cNvPr id="60418" name="Rectangle 2"/>
        <xdr:cNvSpPr>
          <a:spLocks noChangeArrowheads="1"/>
        </xdr:cNvSpPr>
      </xdr:nvSpPr>
      <xdr:spPr bwMode="auto">
        <a:xfrm>
          <a:off x="190500" y="314325"/>
          <a:ext cx="0" cy="152400"/>
        </a:xfrm>
        <a:prstGeom prst="rect">
          <a:avLst/>
        </a:prstGeom>
        <a:solidFill>
          <a:srgbClr val="005463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OK</a:t>
          </a:r>
        </a:p>
      </xdr:txBody>
    </xdr:sp>
    <xdr:clientData/>
  </xdr:twoCellAnchor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6199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28575</xdr:rowOff>
    </xdr:from>
    <xdr:to>
      <xdr:col>5</xdr:col>
      <xdr:colOff>3089</xdr:colOff>
      <xdr:row>3</xdr:row>
      <xdr:rowOff>28575</xdr:rowOff>
    </xdr:to>
    <xdr:sp macro="" textlink="">
      <xdr:nvSpPr>
        <xdr:cNvPr id="2619907" name="Line 6"/>
        <xdr:cNvSpPr>
          <a:spLocks noChangeShapeType="1"/>
        </xdr:cNvSpPr>
      </xdr:nvSpPr>
      <xdr:spPr bwMode="auto">
        <a:xfrm flipH="1">
          <a:off x="200024" y="49339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3</xdr:row>
      <xdr:rowOff>28574</xdr:rowOff>
    </xdr:from>
    <xdr:to>
      <xdr:col>8</xdr:col>
      <xdr:colOff>749</xdr:colOff>
      <xdr:row>3</xdr:row>
      <xdr:rowOff>28574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 flipV="1">
          <a:off x="200024" y="493394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3264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9525</xdr:colOff>
      <xdr:row>3</xdr:row>
      <xdr:rowOff>28575</xdr:rowOff>
    </xdr:from>
    <xdr:to>
      <xdr:col>10</xdr:col>
      <xdr:colOff>28575</xdr:colOff>
      <xdr:row>3</xdr:row>
      <xdr:rowOff>28575</xdr:rowOff>
    </xdr:to>
    <xdr:sp macro="" textlink="">
      <xdr:nvSpPr>
        <xdr:cNvPr id="3264630" name="Line 3"/>
        <xdr:cNvSpPr>
          <a:spLocks noChangeShapeType="1"/>
        </xdr:cNvSpPr>
      </xdr:nvSpPr>
      <xdr:spPr bwMode="auto">
        <a:xfrm flipH="1">
          <a:off x="200025" y="495300"/>
          <a:ext cx="625792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666750</xdr:colOff>
      <xdr:row>11</xdr:row>
      <xdr:rowOff>123825</xdr:rowOff>
    </xdr:from>
    <xdr:to>
      <xdr:col>9</xdr:col>
      <xdr:colOff>28575</xdr:colOff>
      <xdr:row>18</xdr:row>
      <xdr:rowOff>9525</xdr:rowOff>
    </xdr:to>
    <xdr:sp macro="" textlink="">
      <xdr:nvSpPr>
        <xdr:cNvPr id="4" name="3 CuadroTexto"/>
        <xdr:cNvSpPr txBox="1"/>
      </xdr:nvSpPr>
      <xdr:spPr>
        <a:xfrm>
          <a:off x="3305175" y="2266950"/>
          <a:ext cx="23622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s-ES" sz="1100"/>
        </a:p>
        <a:p>
          <a:endParaRPr lang="es-ES" sz="1100"/>
        </a:p>
        <a:p>
          <a:r>
            <a:rPr lang="es-ES" sz="1100"/>
            <a:t>PENDIENTE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1</xdr:row>
      <xdr:rowOff>161925</xdr:rowOff>
    </xdr:from>
    <xdr:to>
      <xdr:col>2</xdr:col>
      <xdr:colOff>895350</xdr:colOff>
      <xdr:row>2</xdr:row>
      <xdr:rowOff>171450</xdr:rowOff>
    </xdr:to>
    <xdr:pic>
      <xdr:nvPicPr>
        <xdr:cNvPr id="60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3</xdr:row>
      <xdr:rowOff>28575</xdr:rowOff>
    </xdr:from>
    <xdr:to>
      <xdr:col>12</xdr:col>
      <xdr:colOff>595663</xdr:colOff>
      <xdr:row>3</xdr:row>
      <xdr:rowOff>28575</xdr:rowOff>
    </xdr:to>
    <xdr:sp macro="" textlink="">
      <xdr:nvSpPr>
        <xdr:cNvPr id="6097" name="Line 12"/>
        <xdr:cNvSpPr>
          <a:spLocks noChangeShapeType="1"/>
        </xdr:cNvSpPr>
      </xdr:nvSpPr>
      <xdr:spPr bwMode="auto">
        <a:xfrm flipH="1" flipV="1">
          <a:off x="200023" y="493395"/>
          <a:ext cx="784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F22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16.42578125" style="10" customWidth="1"/>
    <col min="4" max="4" width="4.7109375" style="10" customWidth="1"/>
    <col min="5" max="5" width="91.85546875" style="10" customWidth="1"/>
    <col min="6" max="6" width="3.85546875" style="10" customWidth="1"/>
    <col min="7" max="16384" width="11.42578125" style="10"/>
  </cols>
  <sheetData>
    <row r="1" spans="1:6" ht="0.75" customHeight="1">
      <c r="A1" s="39"/>
    </row>
    <row r="2" spans="1:6" ht="21" customHeight="1">
      <c r="C2" s="16"/>
      <c r="D2" s="16"/>
      <c r="F2" s="53" t="s">
        <v>18</v>
      </c>
    </row>
    <row r="3" spans="1:6" ht="15" customHeight="1">
      <c r="C3" s="16"/>
      <c r="D3" s="16"/>
      <c r="F3" s="11" t="s">
        <v>126</v>
      </c>
    </row>
    <row r="4" spans="1:6" s="12" customFormat="1" ht="20.25" customHeight="1">
      <c r="B4" s="13"/>
      <c r="C4" s="14" t="s">
        <v>125</v>
      </c>
      <c r="F4" s="218" t="s">
        <v>163</v>
      </c>
    </row>
    <row r="5" spans="1:6" s="12" customFormat="1" ht="8.25" customHeight="1">
      <c r="B5" s="13"/>
      <c r="C5" s="15"/>
    </row>
    <row r="6" spans="1:6" s="12" customFormat="1" ht="3" customHeight="1">
      <c r="B6" s="13"/>
      <c r="C6" s="15"/>
    </row>
    <row r="7" spans="1:6" s="12" customFormat="1" ht="7.5" customHeight="1">
      <c r="B7" s="13"/>
      <c r="C7" s="17"/>
      <c r="D7" s="135"/>
      <c r="E7" s="135"/>
      <c r="F7" s="231"/>
    </row>
    <row r="8" spans="1:6" s="12" customFormat="1" ht="12.75" customHeight="1">
      <c r="B8" s="13"/>
      <c r="C8" s="19"/>
      <c r="D8" s="136" t="s">
        <v>14</v>
      </c>
      <c r="E8" s="137" t="str">
        <f>'C1'!$C$7</f>
        <v xml:space="preserve">Producción de energía eléctrica en los países miembros de ENTSO-E 2016/2015 </v>
      </c>
      <c r="F8" s="231"/>
    </row>
    <row r="9" spans="1:6" s="12" customFormat="1" ht="12.75" customHeight="1">
      <c r="B9" s="13"/>
      <c r="C9" s="19"/>
      <c r="D9" s="136" t="s">
        <v>14</v>
      </c>
      <c r="E9" s="137" t="str">
        <f>'C2'!$C$7</f>
        <v xml:space="preserve">Incremento de la producción de energía eléctrica en los países miembros de ENTSO-E 2016/2015 </v>
      </c>
      <c r="F9" s="231"/>
    </row>
    <row r="10" spans="1:6" s="12" customFormat="1" ht="12.75" customHeight="1">
      <c r="B10" s="13"/>
      <c r="C10" s="19"/>
      <c r="D10" s="136" t="s">
        <v>14</v>
      </c>
      <c r="E10" s="137" t="str">
        <f>'C3'!$C$7</f>
        <v xml:space="preserve">Demanda de energía eléctrica en los países miembros de ENTSO-E 2016/2015 </v>
      </c>
      <c r="F10" s="231"/>
    </row>
    <row r="11" spans="1:6" s="12" customFormat="1" ht="12.75" customHeight="1">
      <c r="B11" s="13"/>
      <c r="C11" s="19"/>
      <c r="D11" s="136" t="s">
        <v>14</v>
      </c>
      <c r="E11" s="137" t="str">
        <f>'C4'!$C$7</f>
        <v xml:space="preserve">Incremento de la demanda de energía eléctrica en los países miembros de ENTSO-E 2016/2015 </v>
      </c>
      <c r="F11" s="231"/>
    </row>
    <row r="12" spans="1:6" s="12" customFormat="1" ht="12.75" customHeight="1">
      <c r="B12" s="13"/>
      <c r="C12" s="19"/>
      <c r="D12" s="136" t="s">
        <v>14</v>
      </c>
      <c r="E12" s="137" t="str">
        <f>'C5'!$C$7</f>
        <v xml:space="preserve">Incremento de la demanda de energía eléctrica en los países miembros de ENTSO-E 2016/2012 </v>
      </c>
      <c r="F12" s="231"/>
    </row>
    <row r="13" spans="1:6" s="12" customFormat="1" ht="12.75" customHeight="1">
      <c r="B13" s="13"/>
      <c r="C13" s="19"/>
      <c r="D13" s="136" t="s">
        <v>14</v>
      </c>
      <c r="E13" s="137" t="str">
        <f>'C6'!$C$7</f>
        <v xml:space="preserve">Consumo per cápita en los países miembros de ENTSO-E </v>
      </c>
      <c r="F13" s="231"/>
    </row>
    <row r="14" spans="1:6" s="12" customFormat="1" ht="12.75" customHeight="1">
      <c r="B14" s="13"/>
      <c r="C14" s="19"/>
      <c r="D14" s="136" t="s">
        <v>14</v>
      </c>
      <c r="E14" s="137" t="str">
        <f>'C7'!$C$7</f>
        <v xml:space="preserve">Origen de la producción total en los países miembros de ENTSO-E </v>
      </c>
      <c r="F14" s="231"/>
    </row>
    <row r="15" spans="1:6" s="12" customFormat="1" ht="12.75" customHeight="1">
      <c r="B15" s="13"/>
      <c r="C15" s="19"/>
      <c r="D15" s="136" t="s">
        <v>14</v>
      </c>
      <c r="E15" s="137" t="str">
        <f>'C8'!$C$7</f>
        <v xml:space="preserve">Estructura de la producción total en los países miembros de ENTSO-E </v>
      </c>
      <c r="F15" s="231"/>
    </row>
    <row r="16" spans="1:6" s="12" customFormat="1" ht="12.75" customHeight="1">
      <c r="B16" s="13"/>
      <c r="C16" s="19"/>
      <c r="D16" s="136" t="s">
        <v>14</v>
      </c>
      <c r="E16" s="137" t="str">
        <f>'C9'!$C$7</f>
        <v xml:space="preserve">Cobertura de la demanda de energía eléctrica en los países miembros de ENTSO-E </v>
      </c>
      <c r="F16" s="231"/>
    </row>
    <row r="17" spans="2:6" s="12" customFormat="1" ht="12.75" customHeight="1">
      <c r="B17" s="13"/>
      <c r="C17" s="19"/>
      <c r="D17" s="136" t="s">
        <v>14</v>
      </c>
      <c r="E17" s="137" t="str">
        <f>'C10'!$C$7</f>
        <v xml:space="preserve">Estructura de la energía renovable sobre la producción total en los países miembros de ENTSO-E </v>
      </c>
      <c r="F17" s="231"/>
    </row>
    <row r="18" spans="2:6" s="12" customFormat="1" ht="12.75" customHeight="1">
      <c r="B18" s="13"/>
      <c r="C18" s="19"/>
      <c r="D18" s="136" t="s">
        <v>14</v>
      </c>
      <c r="E18" s="137" t="str">
        <f>'C11'!$C$7</f>
        <v xml:space="preserve">Potencia instalada en los países miembros de ENTSO-E </v>
      </c>
      <c r="F18" s="231"/>
    </row>
    <row r="19" spans="2:6" s="12" customFormat="1" ht="12.75" customHeight="1">
      <c r="B19" s="13"/>
      <c r="C19" s="19"/>
      <c r="D19" s="136" t="s">
        <v>14</v>
      </c>
      <c r="E19" s="137" t="str">
        <f>'C12'!$C$7</f>
        <v xml:space="preserve">Estructura de la potencia instalada en los países miembros de ENTSO-E </v>
      </c>
      <c r="F19" s="231"/>
    </row>
    <row r="20" spans="2:6" s="12" customFormat="1" ht="12.75" customHeight="1">
      <c r="B20" s="13"/>
      <c r="C20" s="19"/>
      <c r="D20" s="136" t="s">
        <v>14</v>
      </c>
      <c r="E20" s="137" t="str">
        <f>'C13'!$C$7</f>
        <v xml:space="preserve">Intercambios internacionales físicos de energía eléctrica en los países miembros de ENTSO-E y limítrofes </v>
      </c>
      <c r="F20" s="231"/>
    </row>
    <row r="21" spans="2:6" s="12" customFormat="1" ht="12.75" customHeight="1">
      <c r="B21" s="13"/>
      <c r="C21" s="19"/>
      <c r="D21" s="136" t="s">
        <v>14</v>
      </c>
      <c r="E21" s="137" t="str">
        <f>'C14'!$C$7</f>
        <v xml:space="preserve">Tarifas de transporte en países miembros de ENTSO-E </v>
      </c>
      <c r="F21" s="231"/>
    </row>
    <row r="22" spans="2:6" ht="10.15" customHeight="1">
      <c r="D22" s="138"/>
      <c r="E22" s="138"/>
      <c r="F22" s="138"/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phoneticPr fontId="0" type="noConversion"/>
  <hyperlinks>
    <hyperlink ref="E8" location="'C1'!A1" display="'C1'!A1"/>
    <hyperlink ref="E9" location="'C2'!A1" display="Incremento de la producción de energía eléctrica de los países miembros de ENTSO-E 2015/2014"/>
    <hyperlink ref="E10" location="'C3'!A1" display="Demanda de energía eléctrica en los países miembros de ENTSO-E 2015/2014 (TWh)"/>
    <hyperlink ref="E11" location="'C4'!A1" display="Incremento de la demanda de energía eléctrica 2015/2014"/>
    <hyperlink ref="E14" location="'C7'!A1" display="Origen de la producción total en los países miembros de ENTSO-E"/>
    <hyperlink ref="E15" location="'C8'!A1" display="Estructura de la producción total en los países miembros de ENTSO-E"/>
    <hyperlink ref="E16" location="'C9'!A1" display="Cobertura de la demanda de energía eléctrica en los países miembros de ENTSO-E"/>
    <hyperlink ref="E12" location="'C5'!A1" display="Incremento de la demanda de energía eléctrica 2015/2011"/>
    <hyperlink ref="E19" location="'C12'!A1" display="Estructura de la potencia instalada en los países miembros de ENTSO-E"/>
    <hyperlink ref="E20" location="'C13'!A1" display="Intercambios internacionales físicos de energía eléctrica en los países miembros de ENTSO-E y limítrofes"/>
    <hyperlink ref="E17" location="'C10'!A1" display="Estructura de la energía renovable sobre la producción total en los países miembros de ENTSO-E"/>
    <hyperlink ref="E18" location="'C11'!A1" display="Potencia instalada en los países de la Unión Europea miembros"/>
    <hyperlink ref="E13" location="'C6'!A1" display="Consumo per cápita en los países miembros de ENTSO-E"/>
    <hyperlink ref="E21" location="'C14'!A1" display="'C14'!A1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autoPageBreaks="0"/>
  </sheetPr>
  <dimension ref="B1:E27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4.140625" style="10" customWidth="1"/>
    <col min="4" max="4" width="1.28515625" style="10" customWidth="1"/>
    <col min="5" max="5" width="105.71093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15"/>
    </row>
    <row r="6" spans="2:5" s="12" customFormat="1" ht="13.5" customHeight="1">
      <c r="B6" s="13"/>
      <c r="C6" s="20"/>
      <c r="D6" s="32"/>
      <c r="E6" s="32"/>
    </row>
    <row r="7" spans="2:5" s="12" customFormat="1" ht="12.75" customHeight="1">
      <c r="B7" s="13"/>
      <c r="C7" s="221" t="s">
        <v>174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92" t="s">
        <v>167</v>
      </c>
      <c r="D10" s="32"/>
      <c r="E10" s="144"/>
    </row>
    <row r="11" spans="2:5" s="12" customFormat="1" ht="12.75" customHeight="1">
      <c r="B11" s="13"/>
      <c r="C11" s="92"/>
      <c r="D11" s="32"/>
      <c r="E11" s="135"/>
    </row>
    <row r="12" spans="2:5" s="12" customFormat="1" ht="12.75" customHeight="1">
      <c r="B12" s="13"/>
      <c r="C12" s="92"/>
      <c r="D12" s="32"/>
      <c r="E12" s="135"/>
    </row>
    <row r="13" spans="2:5" s="12" customFormat="1" ht="12.75" customHeight="1">
      <c r="B13" s="13"/>
      <c r="C13" s="54"/>
      <c r="D13" s="32"/>
      <c r="E13" s="135"/>
    </row>
    <row r="14" spans="2:5" s="12" customFormat="1" ht="12.75" customHeight="1">
      <c r="B14" s="13"/>
      <c r="C14" s="6"/>
      <c r="D14" s="32"/>
      <c r="E14" s="135"/>
    </row>
    <row r="15" spans="2:5" s="12" customFormat="1" ht="12.75" customHeight="1">
      <c r="B15" s="13"/>
      <c r="D15" s="32"/>
      <c r="E15" s="135"/>
    </row>
    <row r="16" spans="2:5" s="12" customFormat="1" ht="12.75" customHeight="1">
      <c r="B16" s="13"/>
      <c r="C16" s="6"/>
      <c r="D16" s="32"/>
      <c r="E16" s="135"/>
    </row>
    <row r="17" spans="2:5" s="12" customFormat="1" ht="12.75" customHeight="1">
      <c r="B17" s="13"/>
      <c r="C17" s="20"/>
      <c r="D17" s="32"/>
      <c r="E17" s="135"/>
    </row>
    <row r="18" spans="2:5" s="12" customFormat="1" ht="12.75" customHeight="1">
      <c r="B18" s="13"/>
      <c r="C18" s="20"/>
      <c r="D18" s="32"/>
      <c r="E18" s="135"/>
    </row>
    <row r="19" spans="2:5" s="12" customFormat="1" ht="12.75" customHeight="1">
      <c r="B19" s="13"/>
      <c r="C19" s="20"/>
      <c r="D19" s="32"/>
      <c r="E19" s="135"/>
    </row>
    <row r="20" spans="2:5" s="12" customFormat="1" ht="12.75" customHeight="1">
      <c r="B20" s="13"/>
      <c r="C20" s="20"/>
      <c r="D20" s="32"/>
      <c r="E20" s="135"/>
    </row>
    <row r="21" spans="2:5" s="12" customFormat="1" ht="12.75" customHeight="1">
      <c r="B21" s="13"/>
      <c r="C21" s="20"/>
      <c r="D21" s="32"/>
      <c r="E21" s="135"/>
    </row>
    <row r="22" spans="2:5" ht="12.75" customHeight="1">
      <c r="E22" s="138"/>
    </row>
    <row r="23" spans="2:5" ht="12.75" customHeight="1">
      <c r="E23" s="138"/>
    </row>
    <row r="24" spans="2:5" ht="12.75" customHeight="1">
      <c r="E24" s="138"/>
    </row>
    <row r="25" spans="2:5" ht="12.75" customHeight="1">
      <c r="C25" s="45"/>
      <c r="E25" s="138"/>
    </row>
    <row r="26" spans="2:5" ht="12.75" customHeight="1">
      <c r="E26" s="138"/>
    </row>
    <row r="27" spans="2:5">
      <c r="E27" s="6" t="s">
        <v>137</v>
      </c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1"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autoPageBreaks="0" fitToPage="1"/>
  </sheetPr>
  <dimension ref="B1:S215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.42578125" style="21" customWidth="1"/>
    <col min="4" max="4" width="1.28515625" style="21" customWidth="1"/>
    <col min="5" max="5" width="38.28515625" style="21" bestFit="1" customWidth="1"/>
    <col min="6" max="12" width="11.140625" style="21" customWidth="1"/>
    <col min="13" max="13" width="5.140625" style="21" customWidth="1"/>
    <col min="14" max="14" width="7" style="21" bestFit="1" customWidth="1"/>
    <col min="15" max="16384" width="11.42578125" style="21"/>
  </cols>
  <sheetData>
    <row r="1" spans="2:19" s="10" customFormat="1" ht="0.75" customHeight="1"/>
    <row r="2" spans="2:19" s="10" customFormat="1" ht="21" customHeight="1">
      <c r="E2" s="11"/>
      <c r="K2" s="53"/>
      <c r="L2" s="53" t="s">
        <v>18</v>
      </c>
    </row>
    <row r="3" spans="2:19" s="10" customFormat="1" ht="15" customHeight="1">
      <c r="E3" s="219" t="str">
        <f>Indice!F3</f>
        <v>Informe 2016</v>
      </c>
      <c r="F3" s="219"/>
      <c r="G3" s="219"/>
      <c r="H3" s="219"/>
      <c r="I3" s="219"/>
      <c r="J3" s="219"/>
      <c r="K3" s="219"/>
      <c r="L3" s="219"/>
    </row>
    <row r="4" spans="2:19" s="12" customFormat="1" ht="20.25" customHeight="1">
      <c r="B4" s="13"/>
      <c r="C4" s="14" t="s">
        <v>106</v>
      </c>
    </row>
    <row r="5" spans="2:19" s="12" customFormat="1" ht="12.75" customHeight="1">
      <c r="B5" s="13"/>
      <c r="C5" s="15"/>
    </row>
    <row r="6" spans="2:19" s="12" customFormat="1" ht="13.5" customHeight="1">
      <c r="B6" s="13"/>
      <c r="C6" s="20"/>
      <c r="D6" s="32"/>
      <c r="E6" s="32"/>
      <c r="M6"/>
    </row>
    <row r="7" spans="2:19" ht="27.75" customHeight="1">
      <c r="C7" s="222" t="s">
        <v>175</v>
      </c>
      <c r="E7" s="34"/>
      <c r="F7" s="206" t="s">
        <v>10</v>
      </c>
      <c r="G7" s="206" t="s">
        <v>9</v>
      </c>
      <c r="H7" s="206" t="s">
        <v>100</v>
      </c>
      <c r="I7" s="206" t="s">
        <v>59</v>
      </c>
      <c r="J7" s="206" t="s">
        <v>60</v>
      </c>
      <c r="K7" s="206" t="s">
        <v>61</v>
      </c>
      <c r="L7" s="206" t="s">
        <v>31</v>
      </c>
      <c r="M7"/>
    </row>
    <row r="8" spans="2:19" ht="12.75" customHeight="1">
      <c r="C8" s="222"/>
      <c r="D8" s="110"/>
      <c r="E8" s="139" t="s">
        <v>0</v>
      </c>
      <c r="F8" s="151">
        <f>SUM('C7'!$H9:$K9)</f>
        <v>187.303</v>
      </c>
      <c r="G8" s="151">
        <f>'C7'!$F9</f>
        <v>80.037999999999997</v>
      </c>
      <c r="H8" s="151">
        <f>'C7'!$G9</f>
        <v>342.27699999999999</v>
      </c>
      <c r="I8" s="151">
        <f t="shared" ref="I8:I41" si="0">SUM(F8:H8)</f>
        <v>609.61799999999994</v>
      </c>
      <c r="J8" s="151">
        <v>7.4969999999999999</v>
      </c>
      <c r="K8" s="151">
        <v>-53.716000000000001</v>
      </c>
      <c r="L8" s="157">
        <f>I8-J8+K8</f>
        <v>548.40499999999997</v>
      </c>
      <c r="N8" s="123">
        <f>'C3'!G8</f>
        <v>548.40499999999997</v>
      </c>
      <c r="O8" s="123">
        <f>L8-N8</f>
        <v>0</v>
      </c>
      <c r="P8" s="207"/>
      <c r="Q8" s="207"/>
      <c r="R8" s="208"/>
      <c r="S8" s="123"/>
    </row>
    <row r="9" spans="2:19" ht="12.75" customHeight="1">
      <c r="C9" s="93" t="s">
        <v>165</v>
      </c>
      <c r="D9" s="110"/>
      <c r="E9" s="139" t="s">
        <v>1</v>
      </c>
      <c r="F9" s="151">
        <f>SUM('C7'!$H10:$K10)</f>
        <v>46.835999999999999</v>
      </c>
      <c r="G9" s="151">
        <f>'C7'!$F10</f>
        <v>0</v>
      </c>
      <c r="H9" s="151">
        <f>'C7'!$G10</f>
        <v>23.975000000000001</v>
      </c>
      <c r="I9" s="151">
        <f t="shared" si="0"/>
        <v>70.811000000000007</v>
      </c>
      <c r="J9" s="151">
        <v>4.4870000000000001</v>
      </c>
      <c r="K9" s="151">
        <v>7.1550000000000002</v>
      </c>
      <c r="L9" s="157">
        <f t="shared" ref="L9:L10" si="1">I9-J9+K9</f>
        <v>73.479000000000013</v>
      </c>
      <c r="N9" s="123">
        <f>'C3'!G9</f>
        <v>73.478999999999999</v>
      </c>
      <c r="O9" s="123">
        <f t="shared" ref="O9:O40" si="2">L9-N9</f>
        <v>0</v>
      </c>
      <c r="P9" s="207"/>
      <c r="Q9" s="207"/>
      <c r="R9" s="208"/>
      <c r="S9" s="123"/>
    </row>
    <row r="10" spans="2:19" ht="12.75" customHeight="1">
      <c r="C10" s="93"/>
      <c r="D10" s="110"/>
      <c r="E10" s="139" t="s">
        <v>2</v>
      </c>
      <c r="F10" s="151">
        <f>SUM('C7'!$H11:$K11)</f>
        <v>14.077</v>
      </c>
      <c r="G10" s="151">
        <f>'C7'!$F11</f>
        <v>41.283999999999999</v>
      </c>
      <c r="H10" s="151">
        <f>'C7'!$G11</f>
        <v>24.117000000000001</v>
      </c>
      <c r="I10" s="151">
        <f t="shared" si="0"/>
        <v>79.477999999999994</v>
      </c>
      <c r="J10" s="151">
        <v>1.474</v>
      </c>
      <c r="K10" s="151">
        <v>6.1829999999999998</v>
      </c>
      <c r="L10" s="157">
        <f t="shared" si="1"/>
        <v>84.186999999999983</v>
      </c>
      <c r="N10" s="123">
        <f>'C3'!G10</f>
        <v>84.186999999999998</v>
      </c>
      <c r="O10" s="123">
        <f t="shared" si="2"/>
        <v>0</v>
      </c>
      <c r="P10" s="207"/>
      <c r="Q10" s="207"/>
      <c r="R10" s="208"/>
      <c r="S10" s="123"/>
    </row>
    <row r="11" spans="2:19" ht="12.75" customHeight="1">
      <c r="D11" s="110"/>
      <c r="E11" s="139" t="s">
        <v>67</v>
      </c>
      <c r="F11" s="151">
        <f>SUM('C7'!$H12:$K12)</f>
        <v>5.54</v>
      </c>
      <c r="G11" s="151">
        <f>'C7'!$F12</f>
        <v>0</v>
      </c>
      <c r="H11" s="151">
        <f>'C7'!$G12</f>
        <v>10.612</v>
      </c>
      <c r="I11" s="151">
        <f t="shared" si="0"/>
        <v>16.152000000000001</v>
      </c>
      <c r="J11" s="151">
        <v>4.8000000000000001E-2</v>
      </c>
      <c r="K11" s="151">
        <v>-3.758</v>
      </c>
      <c r="L11" s="157">
        <f t="shared" ref="L11:L25" si="3">I11-J11+K11</f>
        <v>12.346000000000004</v>
      </c>
      <c r="N11" s="123">
        <f>'C3'!G11</f>
        <v>12.346</v>
      </c>
      <c r="O11" s="123">
        <f t="shared" si="2"/>
        <v>0</v>
      </c>
      <c r="P11" s="207"/>
      <c r="Q11" s="207"/>
      <c r="R11" s="208"/>
      <c r="S11" s="123"/>
    </row>
    <row r="12" spans="2:19" ht="12.75" customHeight="1">
      <c r="C12" s="93"/>
      <c r="D12" s="110"/>
      <c r="E12" s="139" t="s">
        <v>54</v>
      </c>
      <c r="F12" s="151">
        <f>SUM('C7'!$H13:$K13)</f>
        <v>7.6000000000000005</v>
      </c>
      <c r="G12" s="151">
        <f>'C7'!$F13</f>
        <v>14.933999999999999</v>
      </c>
      <c r="H12" s="151">
        <f>'C7'!$G13</f>
        <v>18.513000000000002</v>
      </c>
      <c r="I12" s="151">
        <f t="shared" si="0"/>
        <v>41.046999999999997</v>
      </c>
      <c r="J12" s="151">
        <v>0.90600000000000003</v>
      </c>
      <c r="K12" s="151">
        <v>-6.4269999999999996</v>
      </c>
      <c r="L12" s="157">
        <f t="shared" si="3"/>
        <v>33.713999999999999</v>
      </c>
      <c r="N12" s="123">
        <f>'C3'!G12</f>
        <v>33.713999999999999</v>
      </c>
      <c r="O12" s="123">
        <f t="shared" si="2"/>
        <v>0</v>
      </c>
      <c r="P12" s="207"/>
      <c r="Q12" s="207"/>
      <c r="R12" s="208"/>
      <c r="S12" s="123"/>
    </row>
    <row r="13" spans="2:19" ht="12.75" customHeight="1">
      <c r="C13" s="93"/>
      <c r="D13" s="110"/>
      <c r="E13" s="139" t="s">
        <v>104</v>
      </c>
      <c r="F13" s="151">
        <f>SUM('C7'!$H14:$K14)</f>
        <v>0.223</v>
      </c>
      <c r="G13" s="151">
        <f>'C7'!$F14</f>
        <v>0</v>
      </c>
      <c r="H13" s="151">
        <f>'C7'!$G14</f>
        <v>4.468</v>
      </c>
      <c r="I13" s="151">
        <f t="shared" si="0"/>
        <v>4.6909999999999998</v>
      </c>
      <c r="J13" s="151">
        <v>0</v>
      </c>
      <c r="K13" s="151">
        <v>0</v>
      </c>
      <c r="L13" s="157">
        <f>I13-J13+K13</f>
        <v>4.6909999999999998</v>
      </c>
      <c r="N13" s="123">
        <f>'C3'!G13</f>
        <v>4.6909999999999998</v>
      </c>
      <c r="O13" s="123">
        <f t="shared" si="2"/>
        <v>0</v>
      </c>
      <c r="P13" s="207"/>
      <c r="Q13" s="207"/>
      <c r="R13" s="208"/>
      <c r="S13" s="123"/>
    </row>
    <row r="14" spans="2:19" ht="12.75" customHeight="1">
      <c r="C14" s="93"/>
      <c r="D14" s="110"/>
      <c r="E14" s="139" t="s">
        <v>92</v>
      </c>
      <c r="F14" s="151">
        <f>SUM('C7'!$H15:$K15)</f>
        <v>7.5990000000000002</v>
      </c>
      <c r="G14" s="151">
        <f>'C7'!$F15</f>
        <v>0</v>
      </c>
      <c r="H14" s="151">
        <f>'C7'!$G15</f>
        <v>3.6629999999999998</v>
      </c>
      <c r="I14" s="151">
        <f t="shared" si="0"/>
        <v>11.262</v>
      </c>
      <c r="J14" s="151">
        <v>0.28999999999999998</v>
      </c>
      <c r="K14" s="151">
        <v>6.3419999999999996</v>
      </c>
      <c r="L14" s="157">
        <f t="shared" si="3"/>
        <v>17.314</v>
      </c>
      <c r="N14" s="123">
        <f>'C3'!G14</f>
        <v>17.314</v>
      </c>
      <c r="O14" s="123">
        <f t="shared" si="2"/>
        <v>0</v>
      </c>
      <c r="P14" s="207"/>
      <c r="Q14" s="207"/>
      <c r="R14" s="208"/>
      <c r="S14" s="123"/>
    </row>
    <row r="15" spans="2:19" ht="12.75" customHeight="1">
      <c r="C15" s="93"/>
      <c r="D15" s="110"/>
      <c r="E15" s="139" t="s">
        <v>62</v>
      </c>
      <c r="F15" s="151">
        <f>SUM('C7'!$H16:$K16)</f>
        <v>17.896999999999998</v>
      </c>
      <c r="G15" s="151">
        <f>'C7'!$F16</f>
        <v>0</v>
      </c>
      <c r="H15" s="151">
        <f>'C7'!$G16</f>
        <v>10.808</v>
      </c>
      <c r="I15" s="151">
        <f t="shared" si="0"/>
        <v>28.704999999999998</v>
      </c>
      <c r="J15" s="151">
        <v>0</v>
      </c>
      <c r="K15" s="151">
        <v>5.8120000000000003</v>
      </c>
      <c r="L15" s="157">
        <f t="shared" si="3"/>
        <v>34.516999999999996</v>
      </c>
      <c r="N15" s="123">
        <f>'C3'!G15</f>
        <v>34.517000000000003</v>
      </c>
      <c r="O15" s="123">
        <f t="shared" si="2"/>
        <v>0</v>
      </c>
      <c r="P15" s="207"/>
      <c r="Q15" s="207"/>
      <c r="R15" s="208"/>
      <c r="S15" s="123"/>
    </row>
    <row r="16" spans="2:19" ht="12.75" customHeight="1">
      <c r="C16" s="93"/>
      <c r="D16" s="110"/>
      <c r="E16" s="139" t="s">
        <v>33</v>
      </c>
      <c r="F16" s="151">
        <f>SUM('C7'!$H17:$K17)</f>
        <v>6.9959999999999996</v>
      </c>
      <c r="G16" s="151">
        <f>'C7'!$F17</f>
        <v>13.755000000000001</v>
      </c>
      <c r="H16" s="151">
        <f>'C7'!$G17</f>
        <v>4.609</v>
      </c>
      <c r="I16" s="151">
        <f t="shared" si="0"/>
        <v>25.36</v>
      </c>
      <c r="J16" s="151">
        <v>0.33400000000000002</v>
      </c>
      <c r="K16" s="151">
        <v>2.6520000000000001</v>
      </c>
      <c r="L16" s="157">
        <f t="shared" si="3"/>
        <v>27.678000000000001</v>
      </c>
      <c r="N16" s="123">
        <f>'C3'!G16</f>
        <v>27.678000000000001</v>
      </c>
      <c r="O16" s="123">
        <f t="shared" si="2"/>
        <v>0</v>
      </c>
      <c r="P16" s="207"/>
      <c r="Q16" s="207"/>
      <c r="R16" s="208"/>
      <c r="S16" s="123"/>
    </row>
    <row r="17" spans="3:19" ht="12.75" customHeight="1">
      <c r="C17" s="93"/>
      <c r="D17" s="110"/>
      <c r="E17" s="139" t="s">
        <v>29</v>
      </c>
      <c r="F17" s="151">
        <f>SUM('C7'!$H18:$K18)</f>
        <v>5.2140000000000004</v>
      </c>
      <c r="G17" s="151">
        <f>'C7'!$F18</f>
        <v>5.4269999999999996</v>
      </c>
      <c r="H17" s="151">
        <f>'C7'!$G18</f>
        <v>4.6029999999999998</v>
      </c>
      <c r="I17" s="151">
        <f t="shared" si="0"/>
        <v>15.244</v>
      </c>
      <c r="J17" s="151">
        <v>0.373</v>
      </c>
      <c r="K17" s="151">
        <v>-1.0609999999999999</v>
      </c>
      <c r="L17" s="157">
        <f t="shared" si="3"/>
        <v>13.81</v>
      </c>
      <c r="N17" s="123">
        <f>'C3'!G17</f>
        <v>13.81</v>
      </c>
      <c r="O17" s="123">
        <f t="shared" si="2"/>
        <v>0</v>
      </c>
      <c r="P17" s="207"/>
      <c r="Q17" s="207"/>
      <c r="R17" s="208"/>
      <c r="S17" s="123"/>
    </row>
    <row r="18" spans="3:19" ht="12.75" customHeight="1">
      <c r="C18" s="93"/>
      <c r="D18" s="110"/>
      <c r="E18" s="139" t="s">
        <v>3</v>
      </c>
      <c r="F18" s="151">
        <f>SUM('C7'!$H19:$K19)</f>
        <v>104.134307369</v>
      </c>
      <c r="G18" s="151">
        <f>'C7'!$F19</f>
        <v>56.098972000000003</v>
      </c>
      <c r="H18" s="151">
        <f>'C7'!$G19</f>
        <v>101.92745351200001</v>
      </c>
      <c r="I18" s="151">
        <f t="shared" si="0"/>
        <v>262.160732881</v>
      </c>
      <c r="J18" s="151">
        <v>4.819</v>
      </c>
      <c r="K18" s="151">
        <v>7.6673135529999907</v>
      </c>
      <c r="L18" s="157">
        <f t="shared" si="3"/>
        <v>265.00904643399997</v>
      </c>
      <c r="N18" s="123">
        <f>'C3'!G18</f>
        <v>265.00900000000001</v>
      </c>
      <c r="O18" s="123">
        <f t="shared" si="2"/>
        <v>4.6433999955297622E-5</v>
      </c>
      <c r="P18" s="207"/>
      <c r="Q18" s="207"/>
      <c r="R18" s="208"/>
      <c r="S18" s="123"/>
    </row>
    <row r="19" spans="3:19" ht="12.75" customHeight="1">
      <c r="C19" s="93"/>
      <c r="D19" s="110"/>
      <c r="E19" s="139" t="s">
        <v>63</v>
      </c>
      <c r="F19" s="151">
        <f>SUM('C7'!$H20:$K20)</f>
        <v>1.4380000000000002</v>
      </c>
      <c r="G19" s="151">
        <f>'C7'!$F20</f>
        <v>0</v>
      </c>
      <c r="H19" s="151">
        <f>'C7'!$G20</f>
        <v>8.9849999999999994</v>
      </c>
      <c r="I19" s="151">
        <f t="shared" si="0"/>
        <v>10.423</v>
      </c>
      <c r="J19" s="151">
        <v>0</v>
      </c>
      <c r="K19" s="151">
        <v>-2.036</v>
      </c>
      <c r="L19" s="157">
        <f t="shared" si="3"/>
        <v>8.3870000000000005</v>
      </c>
      <c r="N19" s="123">
        <f>'C3'!G19</f>
        <v>8.3870000000000005</v>
      </c>
      <c r="O19" s="123">
        <f t="shared" si="2"/>
        <v>0</v>
      </c>
      <c r="P19" s="207"/>
      <c r="Q19" s="207"/>
      <c r="R19" s="208"/>
      <c r="S19" s="123"/>
    </row>
    <row r="20" spans="3:19" ht="12.75" customHeight="1">
      <c r="C20" s="93"/>
      <c r="D20" s="110"/>
      <c r="E20" s="139" t="s">
        <v>26</v>
      </c>
      <c r="F20" s="151">
        <f>SUM('C7'!$H21:$K21)</f>
        <v>29.454000000000001</v>
      </c>
      <c r="G20" s="151">
        <f>'C7'!$F21</f>
        <v>22.280999999999999</v>
      </c>
      <c r="H20" s="151">
        <f>'C7'!$G21</f>
        <v>14.304</v>
      </c>
      <c r="I20" s="151">
        <f t="shared" si="0"/>
        <v>66.039000000000001</v>
      </c>
      <c r="J20" s="151">
        <v>0</v>
      </c>
      <c r="K20" s="151">
        <v>18.951000000000001</v>
      </c>
      <c r="L20" s="157">
        <f t="shared" si="3"/>
        <v>84.990000000000009</v>
      </c>
      <c r="N20" s="123">
        <f>'C3'!G20</f>
        <v>84.99</v>
      </c>
      <c r="O20" s="123">
        <f t="shared" si="2"/>
        <v>0</v>
      </c>
      <c r="P20" s="207"/>
      <c r="Q20" s="207"/>
      <c r="R20" s="208"/>
      <c r="S20" s="123"/>
    </row>
    <row r="21" spans="3:19" ht="12.75" customHeight="1">
      <c r="C21" s="93"/>
      <c r="D21" s="110"/>
      <c r="E21" s="139" t="s">
        <v>4</v>
      </c>
      <c r="F21" s="151">
        <f>SUM('C7'!$H22:$K22)</f>
        <v>99.552000000000021</v>
      </c>
      <c r="G21" s="151">
        <f>'C7'!$F22</f>
        <v>383.95299999999997</v>
      </c>
      <c r="H21" s="151">
        <f>'C7'!$G22</f>
        <v>47.875999999999998</v>
      </c>
      <c r="I21" s="151">
        <f t="shared" si="0"/>
        <v>531.38099999999997</v>
      </c>
      <c r="J21" s="151">
        <v>6.6749999999999998</v>
      </c>
      <c r="K21" s="151">
        <v>-41.619</v>
      </c>
      <c r="L21" s="157">
        <f t="shared" si="3"/>
        <v>483.08699999999999</v>
      </c>
      <c r="N21" s="123">
        <f>'C3'!G21</f>
        <v>483.08699999999999</v>
      </c>
      <c r="O21" s="123">
        <f t="shared" si="2"/>
        <v>0</v>
      </c>
      <c r="P21" s="207"/>
      <c r="Q21" s="207"/>
      <c r="R21" s="208"/>
      <c r="S21" s="123"/>
    </row>
    <row r="22" spans="3:19" ht="12.75" customHeight="1">
      <c r="C22" s="93"/>
      <c r="D22" s="110"/>
      <c r="E22" s="139" t="s">
        <v>65</v>
      </c>
      <c r="F22" s="151">
        <f>SUM('C7'!$H23:$K23)</f>
        <v>1.7369999999999999</v>
      </c>
      <c r="G22" s="151">
        <f>'C7'!$F23</f>
        <v>0</v>
      </c>
      <c r="H22" s="151">
        <f>'C7'!$G23</f>
        <v>3.3250000000000002</v>
      </c>
      <c r="I22" s="151">
        <f t="shared" si="0"/>
        <v>5.0620000000000003</v>
      </c>
      <c r="J22" s="151">
        <v>0</v>
      </c>
      <c r="K22" s="151">
        <v>2.0150000000000001</v>
      </c>
      <c r="L22" s="157">
        <f t="shared" si="3"/>
        <v>7.077</v>
      </c>
      <c r="N22" s="123">
        <f>'C3'!G22</f>
        <v>7.077</v>
      </c>
      <c r="O22" s="123">
        <f t="shared" si="2"/>
        <v>0</v>
      </c>
      <c r="P22" s="207"/>
      <c r="Q22" s="207"/>
      <c r="R22" s="208"/>
      <c r="S22" s="123"/>
    </row>
    <row r="23" spans="3:19" ht="12.75" customHeight="1">
      <c r="C23" s="93"/>
      <c r="D23" s="110"/>
      <c r="E23" s="139" t="s">
        <v>35</v>
      </c>
      <c r="F23" s="151">
        <f>SUM('C7'!$H24:$K24)</f>
        <v>73.104757107757109</v>
      </c>
      <c r="G23" s="151">
        <f>'C7'!$F24</f>
        <v>66.760999999999996</v>
      </c>
      <c r="H23" s="151">
        <f>'C7'!$G24</f>
        <v>180.40005285412283</v>
      </c>
      <c r="I23" s="151">
        <f t="shared" si="0"/>
        <v>320.26580996187994</v>
      </c>
      <c r="J23" s="151">
        <v>4.0119999999999996</v>
      </c>
      <c r="K23" s="151">
        <v>17.751000000000001</v>
      </c>
      <c r="L23" s="157">
        <f t="shared" si="3"/>
        <v>334.00480996187991</v>
      </c>
      <c r="N23" s="123">
        <f>'C3'!G23</f>
        <v>334.00480996187952</v>
      </c>
      <c r="O23" s="123">
        <f t="shared" si="2"/>
        <v>0</v>
      </c>
      <c r="P23" s="207"/>
      <c r="Q23" s="207"/>
      <c r="R23" s="208"/>
      <c r="S23" s="123"/>
    </row>
    <row r="24" spans="3:19" ht="12.75" customHeight="1">
      <c r="C24" s="93"/>
      <c r="D24" s="110"/>
      <c r="E24" s="139" t="s">
        <v>5</v>
      </c>
      <c r="F24" s="151">
        <f>SUM('C7'!$H25:$K25)</f>
        <v>15.100000000000001</v>
      </c>
      <c r="G24" s="151">
        <f>'C7'!$F25</f>
        <v>0</v>
      </c>
      <c r="H24" s="151">
        <f>'C7'!$G25</f>
        <v>27.413</v>
      </c>
      <c r="I24" s="151">
        <f t="shared" si="0"/>
        <v>42.513000000000005</v>
      </c>
      <c r="J24" s="151">
        <v>3.3000000000000002E-2</v>
      </c>
      <c r="K24" s="151">
        <v>8.798</v>
      </c>
      <c r="L24" s="157">
        <f t="shared" si="3"/>
        <v>51.278000000000006</v>
      </c>
      <c r="N24" s="123">
        <f>'C3'!G24</f>
        <v>51.277999999999999</v>
      </c>
      <c r="O24" s="123">
        <f t="shared" si="2"/>
        <v>0</v>
      </c>
      <c r="P24" s="207"/>
      <c r="Q24" s="207"/>
      <c r="R24" s="208"/>
      <c r="S24" s="123"/>
    </row>
    <row r="25" spans="3:19" ht="12.75" customHeight="1">
      <c r="C25" s="93"/>
      <c r="D25" s="110"/>
      <c r="E25" s="139" t="s">
        <v>12</v>
      </c>
      <c r="F25" s="151">
        <f>SUM('C7'!$H26:$K26)</f>
        <v>12.898</v>
      </c>
      <c r="G25" s="151">
        <f>'C7'!$F26</f>
        <v>3.0870000000000002</v>
      </c>
      <c r="H25" s="151">
        <f>'C7'!$G26</f>
        <v>93.63</v>
      </c>
      <c r="I25" s="151">
        <f t="shared" si="0"/>
        <v>109.61499999999999</v>
      </c>
      <c r="J25" s="151">
        <v>0</v>
      </c>
      <c r="K25" s="151">
        <v>4.915</v>
      </c>
      <c r="L25" s="157">
        <f t="shared" si="3"/>
        <v>114.53</v>
      </c>
      <c r="N25" s="123">
        <f>'C3'!G25</f>
        <v>114.53</v>
      </c>
      <c r="O25" s="123">
        <f t="shared" si="2"/>
        <v>0</v>
      </c>
      <c r="P25" s="207"/>
      <c r="Q25" s="207"/>
      <c r="R25" s="208"/>
      <c r="S25" s="123"/>
    </row>
    <row r="26" spans="3:19" ht="12.75" customHeight="1">
      <c r="C26" s="93"/>
      <c r="D26" s="110"/>
      <c r="E26" s="139" t="s">
        <v>34</v>
      </c>
      <c r="F26" s="151">
        <f>SUM('C7'!$H27:$K27)</f>
        <v>2.9910000000000001</v>
      </c>
      <c r="G26" s="151">
        <f>'C7'!$F27</f>
        <v>15.112</v>
      </c>
      <c r="H26" s="151">
        <f>'C7'!$G27</f>
        <v>10.035</v>
      </c>
      <c r="I26" s="151">
        <f t="shared" si="0"/>
        <v>28.138000000000002</v>
      </c>
      <c r="J26" s="151">
        <v>0</v>
      </c>
      <c r="K26" s="151">
        <v>12.725</v>
      </c>
      <c r="L26" s="157">
        <f>I26-J26+K26</f>
        <v>40.863</v>
      </c>
      <c r="N26" s="123">
        <f>'C3'!G26</f>
        <v>40.863</v>
      </c>
      <c r="O26" s="123">
        <f t="shared" si="2"/>
        <v>0</v>
      </c>
      <c r="P26" s="207"/>
      <c r="Q26" s="207"/>
      <c r="R26" s="208"/>
      <c r="S26" s="123"/>
    </row>
    <row r="27" spans="3:19" ht="12.75" customHeight="1">
      <c r="C27" s="93"/>
      <c r="D27" s="110"/>
      <c r="E27" s="139" t="s">
        <v>36</v>
      </c>
      <c r="F27" s="151">
        <f>SUM('C7'!$H28:$K28)</f>
        <v>7.2949999999999999</v>
      </c>
      <c r="G27" s="151">
        <f>'C7'!$F28</f>
        <v>0</v>
      </c>
      <c r="H27" s="151">
        <f>'C7'!$G28</f>
        <v>21.504999999999999</v>
      </c>
      <c r="I27" s="151">
        <f t="shared" si="0"/>
        <v>28.799999999999997</v>
      </c>
      <c r="J27" s="151">
        <v>0.53300000000000003</v>
      </c>
      <c r="K27" s="151">
        <v>-0.71299999999999997</v>
      </c>
      <c r="L27" s="157">
        <f t="shared" ref="L27:L40" si="4">I27-J27+K27</f>
        <v>27.553999999999995</v>
      </c>
      <c r="N27" s="123">
        <f>'C3'!G27</f>
        <v>27.553999999999998</v>
      </c>
      <c r="O27" s="123">
        <f t="shared" si="2"/>
        <v>0</v>
      </c>
      <c r="P27" s="207"/>
      <c r="Q27" s="207"/>
      <c r="R27" s="208"/>
      <c r="S27" s="123"/>
    </row>
    <row r="28" spans="3:19" ht="12.75" customHeight="1">
      <c r="C28" s="103"/>
      <c r="D28" s="110"/>
      <c r="E28" s="139" t="s">
        <v>95</v>
      </c>
      <c r="F28" s="151">
        <f>SUM('C7'!$H29:$K29)</f>
        <v>18.07</v>
      </c>
      <c r="G28" s="151">
        <f>'C7'!$F29</f>
        <v>0</v>
      </c>
      <c r="H28" s="151">
        <f>'C7'!$G29</f>
        <v>0</v>
      </c>
      <c r="I28" s="151">
        <f t="shared" si="0"/>
        <v>18.07</v>
      </c>
      <c r="J28" s="151">
        <v>0</v>
      </c>
      <c r="K28" s="151">
        <v>0</v>
      </c>
      <c r="L28" s="157">
        <f t="shared" si="4"/>
        <v>18.07</v>
      </c>
      <c r="N28" s="123">
        <f>'C3'!G28</f>
        <v>18.07</v>
      </c>
      <c r="O28" s="123">
        <f>L28-N28</f>
        <v>0</v>
      </c>
      <c r="P28" s="207"/>
      <c r="Q28" s="207"/>
      <c r="R28" s="208"/>
      <c r="S28" s="123"/>
    </row>
    <row r="29" spans="3:19" ht="12.75" customHeight="1">
      <c r="C29" s="108"/>
      <c r="D29" s="110"/>
      <c r="E29" s="139" t="s">
        <v>6</v>
      </c>
      <c r="F29" s="151">
        <f>SUM('C7'!$H30:$K30)</f>
        <v>106.839</v>
      </c>
      <c r="G29" s="151">
        <f>'C7'!$F30</f>
        <v>0</v>
      </c>
      <c r="H29" s="151">
        <f>'C7'!$G30</f>
        <v>166.91900000000001</v>
      </c>
      <c r="I29" s="151">
        <f t="shared" si="0"/>
        <v>273.75800000000004</v>
      </c>
      <c r="J29" s="151">
        <v>2.4239999999999999</v>
      </c>
      <c r="K29" s="151">
        <v>37.061999999999998</v>
      </c>
      <c r="L29" s="157">
        <f t="shared" si="4"/>
        <v>308.39600000000007</v>
      </c>
      <c r="N29" s="123">
        <f>'C3'!G29</f>
        <v>308.39600000000002</v>
      </c>
      <c r="O29" s="123">
        <f t="shared" si="2"/>
        <v>0</v>
      </c>
      <c r="P29" s="207"/>
      <c r="Q29" s="207"/>
      <c r="R29" s="208"/>
      <c r="S29" s="123"/>
    </row>
    <row r="30" spans="3:19" ht="12.75" customHeight="1">
      <c r="C30" s="93"/>
      <c r="D30" s="110"/>
      <c r="E30" s="139" t="s">
        <v>64</v>
      </c>
      <c r="F30" s="151">
        <f>SUM('C7'!$H31:$K31)</f>
        <v>3.4119999999999999</v>
      </c>
      <c r="G30" s="151">
        <f>'C7'!$F31</f>
        <v>0</v>
      </c>
      <c r="H30" s="151">
        <f>'C7'!$G31</f>
        <v>2.8809999999999998</v>
      </c>
      <c r="I30" s="151">
        <f t="shared" si="0"/>
        <v>6.2929999999999993</v>
      </c>
      <c r="J30" s="151">
        <v>0</v>
      </c>
      <c r="K30" s="151">
        <v>1.03</v>
      </c>
      <c r="L30" s="157">
        <f t="shared" si="4"/>
        <v>7.3229999999999995</v>
      </c>
      <c r="N30" s="123">
        <f>'C3'!G30</f>
        <v>7.3230000000000004</v>
      </c>
      <c r="O30" s="123">
        <f t="shared" si="2"/>
        <v>0</v>
      </c>
      <c r="P30" s="207"/>
      <c r="Q30" s="207"/>
      <c r="R30" s="208"/>
      <c r="S30" s="123"/>
    </row>
    <row r="31" spans="3:19" ht="12.75" customHeight="1">
      <c r="D31" s="110"/>
      <c r="E31" s="139" t="s">
        <v>37</v>
      </c>
      <c r="F31" s="151">
        <f>SUM('C7'!$H32:$K32)</f>
        <v>2.5879999999999996</v>
      </c>
      <c r="G31" s="151">
        <f>'C7'!$F32</f>
        <v>0</v>
      </c>
      <c r="H31" s="151">
        <f>'C7'!$G32</f>
        <v>1.387</v>
      </c>
      <c r="I31" s="151">
        <f t="shared" si="0"/>
        <v>3.9749999999999996</v>
      </c>
      <c r="J31" s="151">
        <v>0.81399999999999995</v>
      </c>
      <c r="K31" s="151">
        <v>8.2759999999999998</v>
      </c>
      <c r="L31" s="157">
        <f t="shared" si="4"/>
        <v>11.436999999999999</v>
      </c>
      <c r="N31" s="123">
        <f>'C3'!G31</f>
        <v>11.436999999999999</v>
      </c>
      <c r="O31" s="123">
        <f t="shared" si="2"/>
        <v>0</v>
      </c>
      <c r="P31" s="207"/>
      <c r="Q31" s="207"/>
      <c r="R31" s="208"/>
      <c r="S31" s="123"/>
    </row>
    <row r="32" spans="3:19" ht="12.75" customHeight="1">
      <c r="D32" s="110"/>
      <c r="E32" s="139" t="s">
        <v>7</v>
      </c>
      <c r="F32" s="151">
        <f>SUM('C7'!$H33:$K33)</f>
        <v>1.7570000000000001</v>
      </c>
      <c r="G32" s="151">
        <f>'C7'!$F33</f>
        <v>0</v>
      </c>
      <c r="H32" s="151">
        <f>'C7'!$G33</f>
        <v>0.37</v>
      </c>
      <c r="I32" s="151">
        <f t="shared" si="0"/>
        <v>2.1270000000000002</v>
      </c>
      <c r="J32" s="151">
        <v>1.9339999999999999</v>
      </c>
      <c r="K32" s="151">
        <v>6.3029999999999999</v>
      </c>
      <c r="L32" s="157">
        <f t="shared" si="4"/>
        <v>6.4960000000000004</v>
      </c>
      <c r="M32" s="73"/>
      <c r="N32" s="123">
        <f>'C3'!G32</f>
        <v>6.4960000000000004</v>
      </c>
      <c r="O32" s="123">
        <f t="shared" si="2"/>
        <v>0</v>
      </c>
      <c r="P32" s="207"/>
      <c r="Q32" s="207"/>
      <c r="R32" s="208"/>
      <c r="S32" s="123"/>
    </row>
    <row r="33" spans="3:19" ht="12.75" customHeight="1">
      <c r="C33" s="6"/>
      <c r="D33" s="110"/>
      <c r="E33" s="139" t="s">
        <v>105</v>
      </c>
      <c r="F33" s="151">
        <f>SUM('C7'!$H34:$K34)</f>
        <v>1.7130000000000001</v>
      </c>
      <c r="G33" s="151">
        <f>'C7'!$F34</f>
        <v>0</v>
      </c>
      <c r="H33" s="151">
        <f>'C7'!$G34</f>
        <v>1.1839999999999999</v>
      </c>
      <c r="I33" s="151">
        <f t="shared" si="0"/>
        <v>2.8970000000000002</v>
      </c>
      <c r="J33" s="151">
        <v>0</v>
      </c>
      <c r="K33" s="151">
        <v>0.32900000000000001</v>
      </c>
      <c r="L33" s="157">
        <f t="shared" si="4"/>
        <v>3.2260000000000004</v>
      </c>
      <c r="N33" s="123">
        <f>'C3'!G33</f>
        <v>3.226</v>
      </c>
      <c r="O33" s="123">
        <f t="shared" si="2"/>
        <v>0</v>
      </c>
      <c r="P33" s="207"/>
      <c r="Q33" s="207"/>
      <c r="R33" s="208"/>
      <c r="S33" s="123"/>
    </row>
    <row r="34" spans="3:19" ht="12.75" customHeight="1">
      <c r="C34" s="48"/>
      <c r="D34" s="110"/>
      <c r="E34" s="139" t="s">
        <v>27</v>
      </c>
      <c r="F34" s="151">
        <f>SUM('C7'!$H35:$K35)</f>
        <v>145.547</v>
      </c>
      <c r="G34" s="151">
        <f>'C7'!$F35</f>
        <v>0</v>
      </c>
      <c r="H34" s="151">
        <f>'C7'!$G35</f>
        <v>3.2669999999999999</v>
      </c>
      <c r="I34" s="151">
        <f t="shared" si="0"/>
        <v>148.81399999999999</v>
      </c>
      <c r="J34" s="151">
        <v>0</v>
      </c>
      <c r="K34" s="151">
        <v>-15.571999999999999</v>
      </c>
      <c r="L34" s="157">
        <f t="shared" si="4"/>
        <v>133.24199999999999</v>
      </c>
      <c r="N34" s="123">
        <f>'C3'!G34</f>
        <v>133.24199999999999</v>
      </c>
      <c r="O34" s="123">
        <f t="shared" si="2"/>
        <v>0</v>
      </c>
      <c r="P34" s="207"/>
      <c r="Q34" s="207"/>
      <c r="R34" s="208"/>
      <c r="S34" s="123"/>
    </row>
    <row r="35" spans="3:19" ht="12.75" customHeight="1">
      <c r="C35" s="44"/>
      <c r="D35" s="110"/>
      <c r="E35" s="139" t="s">
        <v>28</v>
      </c>
      <c r="F35" s="151">
        <f>SUM('C7'!$H36:$K36)</f>
        <v>22.125999999999998</v>
      </c>
      <c r="G35" s="151">
        <f>'C7'!$F36</f>
        <v>0</v>
      </c>
      <c r="H35" s="151">
        <f>'C7'!$G36</f>
        <v>131.93600000000001</v>
      </c>
      <c r="I35" s="151">
        <f t="shared" si="0"/>
        <v>154.06200000000001</v>
      </c>
      <c r="J35" s="151">
        <v>0.75900000000000001</v>
      </c>
      <c r="K35" s="151">
        <v>2.0009999999999999</v>
      </c>
      <c r="L35" s="157">
        <f t="shared" si="4"/>
        <v>155.30400000000003</v>
      </c>
      <c r="N35" s="123">
        <f>'C3'!G35</f>
        <v>155.304</v>
      </c>
      <c r="O35" s="123">
        <f t="shared" si="2"/>
        <v>0</v>
      </c>
      <c r="P35" s="207"/>
      <c r="Q35" s="207"/>
      <c r="R35" s="208"/>
      <c r="S35" s="123"/>
    </row>
    <row r="36" spans="3:19" ht="12.75" customHeight="1">
      <c r="D36" s="110"/>
      <c r="E36" s="139" t="s">
        <v>8</v>
      </c>
      <c r="F36" s="151">
        <f>SUM('C7'!$H37:$K37)</f>
        <v>32.290000000000006</v>
      </c>
      <c r="G36" s="151">
        <f>'C7'!$F37</f>
        <v>0</v>
      </c>
      <c r="H36" s="151">
        <f>'C7'!$G37</f>
        <v>23.585999999999999</v>
      </c>
      <c r="I36" s="151">
        <f t="shared" si="0"/>
        <v>55.876000000000005</v>
      </c>
      <c r="J36" s="151">
        <v>1.5189999999999999</v>
      </c>
      <c r="K36" s="151">
        <v>-5.085</v>
      </c>
      <c r="L36" s="157">
        <f t="shared" si="4"/>
        <v>49.272000000000006</v>
      </c>
      <c r="N36" s="123">
        <f>'C3'!G36</f>
        <v>49.271999999999998</v>
      </c>
      <c r="O36" s="123">
        <f t="shared" si="2"/>
        <v>0</v>
      </c>
      <c r="P36" s="207"/>
      <c r="Q36" s="207"/>
      <c r="R36" s="208"/>
      <c r="S36" s="123"/>
    </row>
    <row r="37" spans="3:19" ht="12.75" customHeight="1">
      <c r="C37" s="6"/>
      <c r="D37" s="110"/>
      <c r="E37" s="139" t="s">
        <v>32</v>
      </c>
      <c r="F37" s="151">
        <f>SUM('C7'!$H38:$K38)</f>
        <v>9.9420000000000002</v>
      </c>
      <c r="G37" s="151">
        <f>'C7'!$F38</f>
        <v>22.728999999999999</v>
      </c>
      <c r="H37" s="151">
        <f>'C7'!$G38</f>
        <v>44.56</v>
      </c>
      <c r="I37" s="151">
        <f t="shared" si="0"/>
        <v>77.230999999999995</v>
      </c>
      <c r="J37" s="151">
        <v>1.5589999999999999</v>
      </c>
      <c r="K37" s="151">
        <v>-10.936999999999999</v>
      </c>
      <c r="L37" s="157">
        <f t="shared" si="4"/>
        <v>64.734999999999999</v>
      </c>
      <c r="N37" s="123">
        <f>'C3'!G37</f>
        <v>64.734999999999999</v>
      </c>
      <c r="O37" s="123">
        <f t="shared" si="2"/>
        <v>0</v>
      </c>
      <c r="P37" s="207"/>
      <c r="Q37" s="207"/>
      <c r="R37" s="208"/>
      <c r="S37" s="123"/>
    </row>
    <row r="38" spans="3:19" ht="12.75" customHeight="1">
      <c r="D38" s="110"/>
      <c r="E38" s="139" t="s">
        <v>38</v>
      </c>
      <c r="F38" s="151">
        <f>SUM('C7'!$H39:$K39)</f>
        <v>26.851000000000003</v>
      </c>
      <c r="G38" s="151">
        <f>'C7'!$F39</f>
        <v>10.368</v>
      </c>
      <c r="H38" s="151">
        <f>'C7'!$G39</f>
        <v>23.442</v>
      </c>
      <c r="I38" s="151">
        <f t="shared" si="0"/>
        <v>60.661000000000001</v>
      </c>
      <c r="J38" s="151">
        <v>0.26500000000000001</v>
      </c>
      <c r="K38" s="151">
        <v>-5.0140000000000002</v>
      </c>
      <c r="L38" s="157">
        <f t="shared" si="4"/>
        <v>55.381999999999998</v>
      </c>
      <c r="N38" s="123">
        <f>'C3'!G38</f>
        <v>55.381999999999998</v>
      </c>
      <c r="O38" s="123">
        <f t="shared" si="2"/>
        <v>0</v>
      </c>
      <c r="P38" s="207"/>
      <c r="Q38" s="207"/>
      <c r="R38" s="208"/>
      <c r="S38" s="123"/>
    </row>
    <row r="39" spans="3:19" ht="12.75" customHeight="1">
      <c r="D39" s="110"/>
      <c r="E39" s="139" t="s">
        <v>98</v>
      </c>
      <c r="F39" s="151">
        <f>SUM('C7'!$H40:$K40)</f>
        <v>11.321999999999999</v>
      </c>
      <c r="G39" s="151">
        <f>'C7'!$F40</f>
        <v>0</v>
      </c>
      <c r="H39" s="151">
        <f>'C7'!$G40</f>
        <v>30.841000000000001</v>
      </c>
      <c r="I39" s="151">
        <f t="shared" si="0"/>
        <v>42.162999999999997</v>
      </c>
      <c r="J39" s="151">
        <v>1.0329999999999999</v>
      </c>
      <c r="K39" s="151">
        <v>-2.3180000000000001</v>
      </c>
      <c r="L39" s="157">
        <f t="shared" si="4"/>
        <v>38.811999999999998</v>
      </c>
      <c r="N39" s="123">
        <f>'C3'!G39</f>
        <v>38.811999999999998</v>
      </c>
      <c r="O39" s="123">
        <f t="shared" si="2"/>
        <v>0</v>
      </c>
      <c r="P39" s="207"/>
      <c r="Q39" s="207"/>
      <c r="R39" s="208"/>
      <c r="S39" s="123"/>
    </row>
    <row r="40" spans="3:19" ht="12.75" customHeight="1">
      <c r="D40" s="110"/>
      <c r="E40" s="139" t="s">
        <v>30</v>
      </c>
      <c r="F40" s="151">
        <f>SUM('C7'!$H41:$K41)</f>
        <v>86.873999999999995</v>
      </c>
      <c r="G40" s="151">
        <f>'C7'!$F41</f>
        <v>60.542000000000002</v>
      </c>
      <c r="H40" s="151">
        <f>'C7'!$G41</f>
        <v>4.0990000000000002</v>
      </c>
      <c r="I40" s="151">
        <f t="shared" si="0"/>
        <v>151.51499999999999</v>
      </c>
      <c r="J40" s="151">
        <v>0</v>
      </c>
      <c r="K40" s="151">
        <v>-11.733000000000001</v>
      </c>
      <c r="L40" s="157">
        <f t="shared" si="4"/>
        <v>139.78199999999998</v>
      </c>
      <c r="N40" s="123">
        <f>'C3'!G40</f>
        <v>139.78200000000001</v>
      </c>
      <c r="O40" s="123">
        <f t="shared" si="2"/>
        <v>0</v>
      </c>
      <c r="P40" s="207"/>
      <c r="Q40" s="207"/>
      <c r="R40" s="208"/>
      <c r="S40" s="123"/>
    </row>
    <row r="41" spans="3:19" ht="12.75" customHeight="1">
      <c r="D41" s="110"/>
      <c r="E41" s="139" t="s">
        <v>66</v>
      </c>
      <c r="F41" s="151">
        <f>SUM('C7'!$H42:$K42)</f>
        <v>39.231000000000002</v>
      </c>
      <c r="G41" s="151">
        <f>'C7'!$F42</f>
        <v>20.234999999999999</v>
      </c>
      <c r="H41" s="151">
        <f>'C7'!$G42</f>
        <v>2.153</v>
      </c>
      <c r="I41" s="151">
        <f t="shared" si="0"/>
        <v>61.619</v>
      </c>
      <c r="J41" s="151">
        <v>2.9220000000000002</v>
      </c>
      <c r="K41" s="151">
        <v>4.4109999999999996</v>
      </c>
      <c r="L41" s="157">
        <f t="shared" ref="L41" si="5">I41-J41+K41</f>
        <v>63.108000000000004</v>
      </c>
      <c r="N41" s="123">
        <f>'C3'!G41</f>
        <v>63.107999999999997</v>
      </c>
      <c r="O41" s="123">
        <f t="shared" ref="O41:O42" si="6">L41-N41</f>
        <v>0</v>
      </c>
      <c r="P41" s="207"/>
      <c r="Q41" s="207"/>
      <c r="R41" s="208"/>
      <c r="S41" s="123"/>
    </row>
    <row r="42" spans="3:19" ht="12.75" customHeight="1">
      <c r="D42" s="110"/>
      <c r="E42" s="141" t="s">
        <v>11</v>
      </c>
      <c r="F42" s="158">
        <f>SUM(F8:F41)</f>
        <v>1155.5510644767569</v>
      </c>
      <c r="G42" s="158">
        <f t="shared" ref="G42:L42" si="7">SUM(G8:G41)</f>
        <v>816.60497200000009</v>
      </c>
      <c r="H42" s="158">
        <f t="shared" si="7"/>
        <v>1393.6705063661225</v>
      </c>
      <c r="I42" s="158">
        <f t="shared" si="7"/>
        <v>3365.826542842879</v>
      </c>
      <c r="J42" s="158">
        <f>(SUM(J8:J41))</f>
        <v>44.709999999999994</v>
      </c>
      <c r="K42" s="158">
        <f>SUM(K8:K41)</f>
        <v>0.38931355299998671</v>
      </c>
      <c r="L42" s="158">
        <f t="shared" si="7"/>
        <v>3321.5058563958805</v>
      </c>
      <c r="N42" s="123">
        <f>'C3'!G42</f>
        <v>3321.5058099618805</v>
      </c>
      <c r="O42" s="123">
        <f t="shared" si="6"/>
        <v>4.643400006898446E-5</v>
      </c>
      <c r="P42" s="126"/>
      <c r="Q42" s="126"/>
    </row>
    <row r="43" spans="3:19" ht="12.75" customHeight="1">
      <c r="E43" s="6" t="s">
        <v>137</v>
      </c>
      <c r="N43" s="131"/>
      <c r="O43" s="131"/>
      <c r="P43" s="127"/>
      <c r="Q43" s="127"/>
    </row>
    <row r="44" spans="3:19">
      <c r="E44"/>
      <c r="F44" s="43"/>
      <c r="G44" s="43"/>
      <c r="H44" s="43"/>
      <c r="K44" s="63"/>
      <c r="L44"/>
      <c r="M44"/>
      <c r="N44" s="132"/>
      <c r="O44" s="127"/>
      <c r="P44" s="127"/>
      <c r="Q44" s="127"/>
    </row>
    <row r="45" spans="3:19"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3:19">
      <c r="C46"/>
      <c r="D46"/>
      <c r="F46"/>
      <c r="G46"/>
      <c r="H46"/>
      <c r="I46"/>
      <c r="J46"/>
      <c r="L46"/>
      <c r="M46"/>
      <c r="N46"/>
      <c r="O46"/>
    </row>
    <row r="47" spans="3:19"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3:19"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3:15"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3:15"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3:15"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3:15"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3:15"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3:15"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3:15"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3:15"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3:15"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3:15"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3:15"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3:15"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3:15"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3:15"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3:15"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3:15"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3:15"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3:15"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3:15"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3:15"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3:15"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3:15"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3:15"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3:15"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3:15"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3:15"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3:15"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3:15"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3:15"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3:15"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3:15"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3:15"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3:15"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3:15"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3:15"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3:15"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3:15"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3:15"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3:15"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3:15"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3:15"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3:15"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3:15"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3:15"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3:15"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3:15"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3:15"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3:15"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3:15"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3:15"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3:15"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3:15"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3:15"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3:15"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3:15"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3:15"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3:15"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3:15"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3:15"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3:15"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3:15"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3:15"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3:15"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3:15"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3:15"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3:15"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3:15"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3:15"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3:15"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3:15"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3:15"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3:15"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3:15"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3:15"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3:15"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3:15"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3:15"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3:15"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3:15"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3:15"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3:15"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3:15"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3:15"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3:1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3:15"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3:15"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3:15"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3:15"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3:15"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3:15"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3:15"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3:15"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3:15"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3:15"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3:15"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3:15"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3:15"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3:15"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3:15"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3:15"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3:15"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3:15"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3:15"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3:15"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3:15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3:15"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3:15"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3:15"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3:15"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3:15"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3:15"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3:15"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3:15"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3:15"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3:15"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3:15"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3:15"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3:15"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3:15"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3:15"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3:15"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3:15"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3:15"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3:15"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3:15"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3:15"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3:15"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3:15"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3:15"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3:15"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3:15"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3:15"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3:15"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3:15"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3:1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3:1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3:1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3:1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3:1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3:1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3:15"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3:15"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3:15"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3:15"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3:15"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3:15"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3:15"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3:15"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3:15"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3:15"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3:15"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3:15"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3:15"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3:15"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3:15"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3:15"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3:15"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3:15"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3:15">
      <c r="E211"/>
      <c r="F211"/>
      <c r="G211"/>
      <c r="H211"/>
      <c r="I211"/>
      <c r="J211"/>
      <c r="K211"/>
      <c r="L211"/>
    </row>
    <row r="212" spans="3:15">
      <c r="E212"/>
      <c r="F212"/>
      <c r="G212"/>
      <c r="H212"/>
      <c r="I212"/>
      <c r="J212"/>
      <c r="K212"/>
      <c r="L212"/>
    </row>
    <row r="213" spans="3:15">
      <c r="E213"/>
      <c r="F213"/>
      <c r="G213"/>
      <c r="H213"/>
      <c r="I213"/>
      <c r="J213"/>
      <c r="K213"/>
      <c r="L213"/>
    </row>
    <row r="214" spans="3:15">
      <c r="E214"/>
      <c r="F214"/>
      <c r="G214"/>
      <c r="H214"/>
      <c r="I214"/>
      <c r="J214"/>
      <c r="K214"/>
      <c r="L214"/>
    </row>
    <row r="215" spans="3:15">
      <c r="E215"/>
      <c r="F215"/>
      <c r="G215"/>
      <c r="H215"/>
      <c r="I215"/>
      <c r="J215"/>
      <c r="K215"/>
      <c r="L215"/>
    </row>
  </sheetData>
  <sortState ref="P8:R41">
    <sortCondition ref="P8:P41"/>
  </sortState>
  <dataConsolidate/>
  <mergeCells count="2">
    <mergeCell ref="E3:L3"/>
    <mergeCell ref="C7:C8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O200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.28515625" style="21" customWidth="1"/>
    <col min="4" max="4" width="1.28515625" style="21" customWidth="1"/>
    <col min="5" max="5" width="27.140625" style="21" customWidth="1"/>
    <col min="6" max="6" width="11.42578125" style="21" customWidth="1"/>
    <col min="7" max="12" width="11.140625" style="21" customWidth="1"/>
    <col min="13" max="13" width="5.140625" style="21" customWidth="1"/>
    <col min="14" max="14" width="7" style="21" bestFit="1" customWidth="1"/>
    <col min="15" max="16384" width="11.42578125" style="21"/>
  </cols>
  <sheetData>
    <row r="1" spans="2:15" s="10" customFormat="1" ht="0.75" customHeight="1"/>
    <row r="2" spans="2:15" s="10" customFormat="1" ht="21" customHeight="1">
      <c r="F2" s="114" t="s">
        <v>18</v>
      </c>
      <c r="K2" s="114"/>
    </row>
    <row r="3" spans="2:15" s="10" customFormat="1" ht="15" customHeight="1">
      <c r="F3" s="116" t="str">
        <f>Indice!F3</f>
        <v>Informe 2016</v>
      </c>
      <c r="G3" s="87"/>
      <c r="H3" s="87"/>
      <c r="I3" s="87"/>
      <c r="J3" s="87"/>
      <c r="K3" s="87"/>
      <c r="L3" s="87"/>
    </row>
    <row r="4" spans="2:15" s="12" customFormat="1" ht="20.25" customHeight="1">
      <c r="B4" s="13"/>
      <c r="C4" s="14" t="s">
        <v>106</v>
      </c>
    </row>
    <row r="5" spans="2:15" s="12" customFormat="1" ht="12.75" customHeight="1">
      <c r="B5" s="13"/>
      <c r="C5" s="15"/>
    </row>
    <row r="6" spans="2:15" s="12" customFormat="1" ht="13.5" customHeight="1">
      <c r="B6" s="13"/>
      <c r="C6" s="20"/>
      <c r="D6" s="32"/>
      <c r="E6" s="32"/>
      <c r="M6"/>
    </row>
    <row r="7" spans="2:15" ht="27.75" customHeight="1">
      <c r="C7" s="222" t="s">
        <v>176</v>
      </c>
      <c r="E7" s="31"/>
      <c r="F7" s="197" t="s">
        <v>111</v>
      </c>
      <c r="M7"/>
    </row>
    <row r="8" spans="2:15" ht="12.75" customHeight="1">
      <c r="C8" s="222"/>
      <c r="D8" s="110"/>
      <c r="E8" s="139" t="s">
        <v>0</v>
      </c>
      <c r="F8" s="159">
        <v>29.740591649196706</v>
      </c>
      <c r="G8" s="63"/>
      <c r="N8" s="88"/>
      <c r="O8" s="88"/>
    </row>
    <row r="9" spans="2:15" ht="12.75" customHeight="1">
      <c r="C9" s="222"/>
      <c r="D9" s="110"/>
      <c r="E9" s="139" t="s">
        <v>1</v>
      </c>
      <c r="F9" s="159">
        <v>61.707926734546881</v>
      </c>
      <c r="G9" s="63"/>
      <c r="N9" s="88"/>
      <c r="O9" s="88"/>
    </row>
    <row r="10" spans="2:15" ht="12.75" customHeight="1">
      <c r="C10" s="93" t="s">
        <v>167</v>
      </c>
      <c r="D10" s="110"/>
      <c r="E10" s="139" t="s">
        <v>2</v>
      </c>
      <c r="F10" s="159">
        <v>16.342887339892805</v>
      </c>
      <c r="G10" s="63"/>
      <c r="N10" s="88"/>
      <c r="O10" s="88"/>
    </row>
    <row r="11" spans="2:15" ht="12.75" customHeight="1">
      <c r="D11" s="110"/>
      <c r="E11" s="139" t="s">
        <v>67</v>
      </c>
      <c r="F11" s="159">
        <v>34.063893016344721</v>
      </c>
      <c r="G11" s="63"/>
      <c r="N11" s="88"/>
      <c r="O11" s="88"/>
    </row>
    <row r="12" spans="2:15" ht="12.75" customHeight="1">
      <c r="C12" s="115"/>
      <c r="D12" s="110"/>
      <c r="E12" s="139" t="s">
        <v>54</v>
      </c>
      <c r="F12" s="159">
        <v>16.995151899042561</v>
      </c>
      <c r="G12" s="63"/>
      <c r="N12" s="88"/>
      <c r="O12" s="88"/>
    </row>
    <row r="13" spans="2:15" ht="12.75" customHeight="1">
      <c r="C13" s="115"/>
      <c r="D13" s="110"/>
      <c r="E13" s="139" t="s">
        <v>104</v>
      </c>
      <c r="F13" s="159">
        <v>4.7537838413984224</v>
      </c>
      <c r="G13" s="63"/>
      <c r="N13" s="88"/>
      <c r="O13" s="88"/>
    </row>
    <row r="14" spans="2:15" ht="12.75" customHeight="1">
      <c r="C14" s="93"/>
      <c r="D14" s="110"/>
      <c r="E14" s="139" t="s">
        <v>92</v>
      </c>
      <c r="F14" s="159">
        <v>67.474693660095895</v>
      </c>
      <c r="G14" s="63"/>
      <c r="N14" s="88"/>
      <c r="O14" s="88"/>
    </row>
    <row r="15" spans="2:15" ht="12.75" customHeight="1">
      <c r="D15" s="110"/>
      <c r="E15" s="139" t="s">
        <v>62</v>
      </c>
      <c r="F15" s="159">
        <v>62.34802299251001</v>
      </c>
      <c r="G15" s="63"/>
      <c r="N15" s="88"/>
      <c r="O15" s="88"/>
    </row>
    <row r="16" spans="2:15" ht="12.75" customHeight="1">
      <c r="D16" s="110"/>
      <c r="E16" s="139" t="s">
        <v>33</v>
      </c>
      <c r="F16" s="159">
        <v>26.624605678233436</v>
      </c>
      <c r="G16" s="63"/>
      <c r="N16" s="89"/>
      <c r="O16" s="88"/>
    </row>
    <row r="17" spans="3:15" ht="12.75" customHeight="1">
      <c r="C17" s="6"/>
      <c r="D17" s="110"/>
      <c r="E17" s="139" t="s">
        <v>29</v>
      </c>
      <c r="F17" s="159">
        <v>32.373392810286013</v>
      </c>
      <c r="G17" s="63"/>
      <c r="N17" s="88"/>
      <c r="O17" s="88"/>
    </row>
    <row r="18" spans="3:15" ht="12.75" customHeight="1">
      <c r="C18" s="48"/>
      <c r="D18" s="110"/>
      <c r="E18" s="139" t="s">
        <v>3</v>
      </c>
      <c r="F18" s="159">
        <v>38.935750948748932</v>
      </c>
      <c r="G18" s="63"/>
      <c r="N18" s="88"/>
      <c r="O18" s="88"/>
    </row>
    <row r="19" spans="3:15" ht="12.75" customHeight="1">
      <c r="C19" s="44"/>
      <c r="D19" s="110"/>
      <c r="E19" s="139" t="s">
        <v>63</v>
      </c>
      <c r="F19" s="159">
        <v>13.796411781636763</v>
      </c>
      <c r="G19" s="63"/>
      <c r="N19" s="88"/>
      <c r="O19" s="88"/>
    </row>
    <row r="20" spans="3:15" ht="12.75" customHeight="1">
      <c r="D20" s="110"/>
      <c r="E20" s="139" t="s">
        <v>26</v>
      </c>
      <c r="F20" s="159">
        <v>44.600917639576615</v>
      </c>
      <c r="G20" s="63"/>
      <c r="N20" s="88"/>
      <c r="O20" s="88"/>
    </row>
    <row r="21" spans="3:15" ht="12.75" customHeight="1">
      <c r="C21" s="6"/>
      <c r="D21" s="110"/>
      <c r="E21" s="139" t="s">
        <v>4</v>
      </c>
      <c r="F21" s="159">
        <v>17.855361783729563</v>
      </c>
      <c r="G21" s="63"/>
      <c r="N21" s="88"/>
      <c r="O21" s="88"/>
    </row>
    <row r="22" spans="3:15" ht="12.75" customHeight="1">
      <c r="D22" s="110"/>
      <c r="E22" s="139" t="s">
        <v>65</v>
      </c>
      <c r="F22" s="159">
        <v>34.314500197550373</v>
      </c>
      <c r="G22" s="63"/>
      <c r="N22" s="88"/>
      <c r="O22" s="88"/>
    </row>
    <row r="23" spans="3:15" ht="12.75" customHeight="1">
      <c r="D23" s="110"/>
      <c r="E23" s="139" t="s">
        <v>35</v>
      </c>
      <c r="F23" s="159">
        <v>22.826275810227312</v>
      </c>
      <c r="G23" s="63"/>
      <c r="N23" s="88"/>
      <c r="O23" s="88"/>
    </row>
    <row r="24" spans="3:15" ht="12.75" customHeight="1">
      <c r="D24" s="110"/>
      <c r="E24" s="139" t="s">
        <v>5</v>
      </c>
      <c r="F24" s="159">
        <v>35.462093947733635</v>
      </c>
      <c r="G24" s="63"/>
      <c r="N24" s="88"/>
      <c r="O24" s="88"/>
    </row>
    <row r="25" spans="3:15" ht="12.75" customHeight="1">
      <c r="D25" s="110"/>
      <c r="E25" s="139" t="s">
        <v>12</v>
      </c>
      <c r="F25" s="159">
        <v>11.766637777676413</v>
      </c>
      <c r="G25" s="63"/>
      <c r="N25" s="88"/>
      <c r="O25" s="88"/>
    </row>
    <row r="26" spans="3:15" ht="12.75" customHeight="1">
      <c r="D26" s="110"/>
      <c r="E26" s="139" t="s">
        <v>34</v>
      </c>
      <c r="F26" s="159">
        <v>10.629753358447651</v>
      </c>
      <c r="G26" s="63"/>
      <c r="N26" s="88"/>
      <c r="O26" s="88"/>
    </row>
    <row r="27" spans="3:15" ht="12.75" customHeight="1">
      <c r="D27" s="110"/>
      <c r="E27" s="139" t="s">
        <v>36</v>
      </c>
      <c r="F27" s="159">
        <v>24.326388888888889</v>
      </c>
      <c r="G27" s="63"/>
      <c r="N27" s="22"/>
      <c r="O27" s="22"/>
    </row>
    <row r="28" spans="3:15">
      <c r="D28" s="110"/>
      <c r="E28" s="139" t="s">
        <v>95</v>
      </c>
      <c r="F28" s="159">
        <v>100</v>
      </c>
      <c r="G28" s="63"/>
      <c r="H28" s="43"/>
      <c r="K28" s="63"/>
      <c r="L28"/>
      <c r="M28"/>
      <c r="N28"/>
    </row>
    <row r="29" spans="3:15">
      <c r="C29"/>
      <c r="D29" s="110"/>
      <c r="E29" s="139" t="s">
        <v>6</v>
      </c>
      <c r="F29" s="159">
        <v>38.563987171151162</v>
      </c>
      <c r="G29" s="63"/>
      <c r="H29"/>
      <c r="I29"/>
      <c r="J29"/>
      <c r="K29"/>
      <c r="L29"/>
      <c r="M29"/>
      <c r="N29"/>
      <c r="O29"/>
    </row>
    <row r="30" spans="3:15">
      <c r="C30"/>
      <c r="D30" s="110"/>
      <c r="E30" s="139" t="s">
        <v>64</v>
      </c>
      <c r="F30" s="159">
        <v>54.218973462577466</v>
      </c>
      <c r="G30" s="63"/>
      <c r="H30"/>
      <c r="I30"/>
      <c r="J30"/>
      <c r="L30"/>
      <c r="M30"/>
      <c r="N30"/>
      <c r="O30"/>
    </row>
    <row r="31" spans="3:15">
      <c r="C31"/>
      <c r="D31" s="110"/>
      <c r="E31" s="139" t="s">
        <v>37</v>
      </c>
      <c r="F31" s="159">
        <v>50.842767295597483</v>
      </c>
      <c r="G31" s="63"/>
      <c r="H31"/>
      <c r="I31"/>
      <c r="J31"/>
      <c r="K31"/>
      <c r="L31"/>
      <c r="M31"/>
      <c r="N31"/>
      <c r="O31"/>
    </row>
    <row r="32" spans="3:15">
      <c r="C32"/>
      <c r="D32" s="110"/>
      <c r="E32" s="139" t="s">
        <v>7</v>
      </c>
      <c r="F32" s="159">
        <v>16.17301363422661</v>
      </c>
      <c r="G32" s="63"/>
      <c r="H32"/>
      <c r="I32"/>
      <c r="J32"/>
      <c r="K32"/>
      <c r="L32"/>
      <c r="M32"/>
      <c r="N32"/>
      <c r="O32"/>
    </row>
    <row r="33" spans="3:15">
      <c r="C33"/>
      <c r="D33" s="110"/>
      <c r="E33" s="139" t="s">
        <v>105</v>
      </c>
      <c r="F33" s="159">
        <v>46.66896789782534</v>
      </c>
      <c r="G33" s="63"/>
      <c r="H33"/>
      <c r="I33"/>
      <c r="J33"/>
      <c r="K33"/>
      <c r="L33"/>
      <c r="M33"/>
      <c r="N33"/>
      <c r="O33"/>
    </row>
    <row r="34" spans="3:15">
      <c r="C34"/>
      <c r="D34" s="110"/>
      <c r="E34" s="139" t="s">
        <v>27</v>
      </c>
      <c r="F34" s="159">
        <v>97.804642036367554</v>
      </c>
      <c r="G34" s="63"/>
      <c r="H34"/>
      <c r="I34"/>
      <c r="J34"/>
      <c r="K34"/>
      <c r="L34"/>
      <c r="M34"/>
      <c r="N34"/>
      <c r="O34"/>
    </row>
    <row r="35" spans="3:15">
      <c r="C35"/>
      <c r="D35" s="110"/>
      <c r="E35" s="139" t="s">
        <v>28</v>
      </c>
      <c r="F35" s="159">
        <v>14.051485765471043</v>
      </c>
      <c r="G35" s="63"/>
      <c r="H35"/>
      <c r="I35"/>
      <c r="J35"/>
      <c r="K35"/>
      <c r="L35"/>
      <c r="M35"/>
      <c r="N35"/>
      <c r="O35"/>
    </row>
    <row r="36" spans="3:15">
      <c r="C36"/>
      <c r="D36" s="110"/>
      <c r="E36" s="139" t="s">
        <v>8</v>
      </c>
      <c r="F36" s="159">
        <v>55.610637840933499</v>
      </c>
      <c r="G36" s="63"/>
      <c r="H36"/>
      <c r="I36"/>
      <c r="J36"/>
      <c r="K36"/>
      <c r="L36"/>
      <c r="M36"/>
      <c r="N36"/>
      <c r="O36"/>
    </row>
    <row r="37" spans="3:15">
      <c r="C37"/>
      <c r="D37" s="110"/>
      <c r="E37" s="139" t="s">
        <v>32</v>
      </c>
      <c r="F37" s="159">
        <v>11.334826688764874</v>
      </c>
      <c r="G37" s="63"/>
      <c r="H37"/>
      <c r="I37"/>
      <c r="J37"/>
      <c r="K37"/>
      <c r="L37"/>
      <c r="M37"/>
      <c r="N37"/>
      <c r="O37"/>
    </row>
    <row r="38" spans="3:15">
      <c r="C38"/>
      <c r="D38" s="110"/>
      <c r="E38" s="139" t="s">
        <v>38</v>
      </c>
      <c r="F38" s="159">
        <v>44.264024661644221</v>
      </c>
      <c r="G38" s="63"/>
      <c r="H38"/>
      <c r="I38"/>
      <c r="J38"/>
      <c r="K38"/>
      <c r="L38"/>
      <c r="M38"/>
      <c r="N38"/>
      <c r="O38"/>
    </row>
    <row r="39" spans="3:15">
      <c r="C39"/>
      <c r="D39" s="110"/>
      <c r="E39" s="139" t="s">
        <v>98</v>
      </c>
      <c r="F39" s="159">
        <v>25.128667314944387</v>
      </c>
      <c r="G39" s="63"/>
      <c r="H39"/>
      <c r="I39"/>
      <c r="J39"/>
      <c r="K39"/>
      <c r="L39"/>
      <c r="M39"/>
      <c r="N39"/>
      <c r="O39"/>
    </row>
    <row r="40" spans="3:15">
      <c r="C40"/>
      <c r="D40" s="110"/>
      <c r="E40" s="139" t="s">
        <v>30</v>
      </c>
      <c r="F40" s="159">
        <v>57.336897336897344</v>
      </c>
      <c r="G40" s="63"/>
      <c r="H40"/>
      <c r="I40"/>
      <c r="J40"/>
      <c r="K40"/>
      <c r="L40"/>
      <c r="M40"/>
      <c r="N40"/>
      <c r="O40"/>
    </row>
    <row r="41" spans="3:15">
      <c r="C41"/>
      <c r="D41" s="110"/>
      <c r="E41" s="139" t="s">
        <v>66</v>
      </c>
      <c r="F41" s="159">
        <v>34.671124166247424</v>
      </c>
      <c r="G41" s="63"/>
      <c r="H41"/>
      <c r="I41"/>
      <c r="J41"/>
      <c r="K41"/>
      <c r="L41"/>
      <c r="M41"/>
      <c r="N41"/>
      <c r="O41"/>
    </row>
    <row r="42" spans="3:15">
      <c r="C42"/>
      <c r="D42" s="110"/>
      <c r="E42" s="141" t="s">
        <v>11</v>
      </c>
      <c r="F42" s="142">
        <v>32.998868624327038</v>
      </c>
      <c r="G42" s="63"/>
      <c r="H42"/>
      <c r="I42"/>
      <c r="J42"/>
      <c r="K42"/>
      <c r="L42"/>
      <c r="M42"/>
      <c r="N42"/>
      <c r="O42"/>
    </row>
    <row r="43" spans="3:15">
      <c r="C43"/>
      <c r="D43" s="110"/>
      <c r="E43" s="6" t="s">
        <v>137</v>
      </c>
      <c r="F43" s="40"/>
      <c r="G43" s="124">
        <v>1034.8368274809036</v>
      </c>
      <c r="H43" s="124">
        <v>991.79200000000003</v>
      </c>
      <c r="I43" s="124">
        <f>(G43/H43-1)*100</f>
        <v>4.3401063409367557</v>
      </c>
      <c r="J43"/>
      <c r="K43"/>
      <c r="L43"/>
      <c r="M43"/>
      <c r="N43"/>
      <c r="O43"/>
    </row>
    <row r="44" spans="3:15"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3:15"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3:15"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3:15"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3:15"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3:15"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3:15"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3:15"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3:15"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3:15"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3:15"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3:15"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3:15"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3:15"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3:15"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3:15"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3:15"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3:15"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3:15"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3:15"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3:15"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3:15"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3:15"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3:15"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3:15"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3:15"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3:15"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3:15"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3:15"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3:15"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3:15"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3:15"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3:15"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3:15"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3:15"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3:15"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3:15"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3:15"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3:15"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3:15"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3:15"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3:15"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3:15"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3:15"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3:15"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3:15"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3:15"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3:15"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3:15"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3:15"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3:15"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3:15"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3:15"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3:15"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3:15"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3:15"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3:15"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3:15"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3:15"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3:15"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3:15"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3:15"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3:15"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3:15"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3:15"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3:15"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3:15"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3:15"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3:15"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3:15"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3:15"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3:15"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3:15"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3:15"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3:15"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3:15"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3:15"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3:15"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3:15"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3:15"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3:15"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3:15"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3:15"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3:15"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3:15"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3:15"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3:15"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3:15"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3:1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3:15"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3:15"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3:15"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3:15"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3:15"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3:15"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3:15"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3:15"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3:15"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3:15"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3:15"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3:15"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3:15"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3:15"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3:15"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3:15"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3:15"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3:15"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3:15"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3:15"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3:15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3:15"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3:15"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3:15"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3:15"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3:15"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3:15"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3:15"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3:15"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3:15"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3:15"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3:15"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3:15"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3:15"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3:15"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3:15"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3:15"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3:15"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3:15"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3:15"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3:15"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3:15"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3:15"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3:15"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3:15"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3:15"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3:15"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3:15"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3:15"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3:15"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3:1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3:1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3:1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3:1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3:1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3:1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3:15"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3:15"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3:15"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3:15">
      <c r="E196"/>
      <c r="F196"/>
      <c r="G196"/>
      <c r="H196"/>
      <c r="I196"/>
      <c r="J196"/>
      <c r="K196"/>
      <c r="L196"/>
    </row>
    <row r="197" spans="3:15">
      <c r="E197"/>
      <c r="F197"/>
      <c r="G197"/>
      <c r="H197"/>
      <c r="I197"/>
      <c r="J197"/>
      <c r="K197"/>
      <c r="L197"/>
    </row>
    <row r="198" spans="3:15">
      <c r="E198"/>
      <c r="F198"/>
      <c r="G198"/>
      <c r="H198"/>
      <c r="I198"/>
      <c r="J198"/>
      <c r="K198"/>
      <c r="L198"/>
    </row>
    <row r="199" spans="3:15">
      <c r="E199"/>
      <c r="F199"/>
      <c r="G199"/>
      <c r="H199"/>
      <c r="I199"/>
      <c r="J199"/>
      <c r="K199"/>
      <c r="L199"/>
    </row>
    <row r="200" spans="3:15">
      <c r="G200"/>
      <c r="H200"/>
      <c r="I200"/>
      <c r="J200"/>
      <c r="K200"/>
      <c r="L200"/>
    </row>
  </sheetData>
  <sortState ref="D8:F42">
    <sortCondition ref="E8:E42"/>
  </sortState>
  <dataConsolidate/>
  <mergeCells count="1">
    <mergeCell ref="C7:C9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autoPageBreaks="0"/>
  </sheetPr>
  <dimension ref="B1:T214"/>
  <sheetViews>
    <sheetView showGridLines="0" showRowColHeaders="0" showOutlineSymbols="0" topLeftCell="B1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.7109375" style="21" customWidth="1"/>
    <col min="4" max="4" width="1.28515625" style="21" customWidth="1"/>
    <col min="5" max="5" width="14.42578125" style="21" customWidth="1"/>
    <col min="6" max="12" width="10.7109375" style="21" customWidth="1"/>
    <col min="13" max="13" width="8" style="21" customWidth="1"/>
    <col min="14" max="14" width="2.5703125" style="21" customWidth="1"/>
    <col min="15" max="16384" width="11.42578125" style="21"/>
  </cols>
  <sheetData>
    <row r="1" spans="2:20" s="10" customFormat="1" ht="0.75" customHeight="1"/>
    <row r="2" spans="2:20" s="10" customFormat="1" ht="21" customHeight="1">
      <c r="E2" s="11"/>
      <c r="L2" s="53" t="s">
        <v>18</v>
      </c>
    </row>
    <row r="3" spans="2:20" s="10" customFormat="1" ht="15" customHeight="1">
      <c r="E3" s="87"/>
      <c r="F3" s="87"/>
      <c r="G3" s="87"/>
      <c r="H3" s="87"/>
      <c r="I3" s="87"/>
      <c r="J3" s="87"/>
      <c r="K3" s="87"/>
      <c r="L3" s="11" t="str">
        <f>Indice!F3</f>
        <v>Informe 2016</v>
      </c>
    </row>
    <row r="4" spans="2:20" s="12" customFormat="1" ht="20.25" customHeight="1">
      <c r="B4" s="13"/>
      <c r="C4" s="14" t="s">
        <v>106</v>
      </c>
    </row>
    <row r="5" spans="2:20" s="12" customFormat="1" ht="12.75" customHeight="1">
      <c r="B5" s="13"/>
      <c r="C5" s="45"/>
      <c r="M5"/>
      <c r="N5"/>
    </row>
    <row r="6" spans="2:20" s="12" customFormat="1" ht="13.5" customHeight="1">
      <c r="B6" s="13"/>
      <c r="C6" s="20"/>
      <c r="D6" s="32"/>
      <c r="E6" s="32"/>
      <c r="M6"/>
      <c r="N6"/>
    </row>
    <row r="7" spans="2:20" ht="12.75" customHeight="1">
      <c r="C7" s="222" t="s">
        <v>177</v>
      </c>
      <c r="E7" s="225"/>
      <c r="F7" s="223" t="s">
        <v>9</v>
      </c>
      <c r="G7" s="223" t="s">
        <v>100</v>
      </c>
      <c r="H7" s="223" t="s">
        <v>16</v>
      </c>
      <c r="I7" s="223" t="s">
        <v>68</v>
      </c>
      <c r="J7" s="223" t="s">
        <v>69</v>
      </c>
      <c r="K7" s="223" t="s">
        <v>70</v>
      </c>
      <c r="L7" s="223" t="s">
        <v>17</v>
      </c>
      <c r="M7"/>
      <c r="N7"/>
    </row>
    <row r="8" spans="2:20" ht="12.75" customHeight="1">
      <c r="C8" s="222"/>
      <c r="E8" s="226"/>
      <c r="F8" s="224"/>
      <c r="G8" s="224"/>
      <c r="H8" s="224"/>
      <c r="I8" s="224"/>
      <c r="J8" s="224"/>
      <c r="K8" s="224"/>
      <c r="L8" s="224"/>
      <c r="M8"/>
      <c r="N8"/>
    </row>
    <row r="9" spans="2:20" ht="12.75" customHeight="1">
      <c r="C9" s="186" t="s">
        <v>178</v>
      </c>
      <c r="D9" s="110"/>
      <c r="E9" s="139" t="s">
        <v>0</v>
      </c>
      <c r="F9" s="157">
        <v>10.792999999999999</v>
      </c>
      <c r="G9" s="157">
        <v>84.822419999999994</v>
      </c>
      <c r="H9" s="157">
        <v>10.47476</v>
      </c>
      <c r="I9" s="157">
        <v>49.12603</v>
      </c>
      <c r="J9" s="157">
        <v>39.791139999999999</v>
      </c>
      <c r="K9" s="157">
        <v>8.1018600000000003</v>
      </c>
      <c r="L9" s="157">
        <f>SUM(F9:K9)</f>
        <v>203.10920999999996</v>
      </c>
      <c r="M9" s="212"/>
      <c r="N9" s="212"/>
      <c r="O9" s="212"/>
      <c r="P9" s="212"/>
      <c r="Q9" s="212"/>
      <c r="R9" s="212"/>
      <c r="S9" s="212"/>
      <c r="T9" s="212"/>
    </row>
    <row r="10" spans="2:20" ht="12.75" customHeight="1">
      <c r="D10" s="110"/>
      <c r="E10" s="139" t="s">
        <v>1</v>
      </c>
      <c r="F10" s="157">
        <v>0</v>
      </c>
      <c r="G10" s="157">
        <v>7.149</v>
      </c>
      <c r="H10" s="157">
        <v>13.656000000000001</v>
      </c>
      <c r="I10" s="157">
        <v>2.4889999999999999</v>
      </c>
      <c r="J10" s="157">
        <v>0.73199999999999998</v>
      </c>
      <c r="K10" s="157">
        <v>0.62</v>
      </c>
      <c r="L10" s="157">
        <f>SUM(F10:K10)</f>
        <v>24.646000000000001</v>
      </c>
      <c r="M10" s="212"/>
      <c r="N10" s="212"/>
      <c r="O10" s="212"/>
      <c r="P10" s="212"/>
      <c r="Q10" s="212"/>
      <c r="R10" s="212"/>
      <c r="S10" s="212"/>
      <c r="T10" s="212"/>
    </row>
    <row r="11" spans="2:20" ht="12.75" customHeight="1">
      <c r="C11" s="93"/>
      <c r="D11" s="110"/>
      <c r="E11" s="139" t="s">
        <v>2</v>
      </c>
      <c r="F11" s="157">
        <v>5.9260000000000002</v>
      </c>
      <c r="G11" s="157">
        <v>7.0780000000000003</v>
      </c>
      <c r="H11" s="157">
        <v>1.43</v>
      </c>
      <c r="I11" s="157">
        <v>2.2919999999999998</v>
      </c>
      <c r="J11" s="157">
        <v>3.0870000000000002</v>
      </c>
      <c r="K11" s="157">
        <v>0.82299999999999995</v>
      </c>
      <c r="L11" s="157">
        <f t="shared" ref="L11:L40" si="0">SUM(F11:K11)</f>
        <v>20.635999999999999</v>
      </c>
      <c r="M11" s="212"/>
      <c r="N11" s="212"/>
      <c r="O11" s="212"/>
      <c r="P11" s="212"/>
      <c r="Q11" s="212"/>
      <c r="R11" s="212"/>
      <c r="S11" s="212"/>
      <c r="T11" s="212"/>
    </row>
    <row r="12" spans="2:20" ht="12.75" customHeight="1">
      <c r="C12" s="93"/>
      <c r="D12" s="110"/>
      <c r="E12" s="139" t="s">
        <v>67</v>
      </c>
      <c r="F12" s="157">
        <v>0</v>
      </c>
      <c r="G12" s="157">
        <v>1.8759999999999999</v>
      </c>
      <c r="H12" s="157">
        <v>2.0960000000000001</v>
      </c>
      <c r="I12" s="157">
        <v>0</v>
      </c>
      <c r="J12" s="157">
        <v>0</v>
      </c>
      <c r="K12" s="157">
        <v>0</v>
      </c>
      <c r="L12" s="157">
        <f t="shared" si="0"/>
        <v>3.972</v>
      </c>
      <c r="M12" s="212"/>
      <c r="N12" s="212"/>
      <c r="O12" s="212"/>
      <c r="P12" s="212"/>
      <c r="Q12" s="212"/>
      <c r="R12" s="212"/>
      <c r="S12" s="212"/>
      <c r="T12" s="212"/>
    </row>
    <row r="13" spans="2:20" ht="12.75" customHeight="1">
      <c r="C13" s="93"/>
      <c r="D13" s="110"/>
      <c r="E13" s="139" t="s">
        <v>54</v>
      </c>
      <c r="F13" s="157">
        <v>2</v>
      </c>
      <c r="G13" s="157">
        <v>5.6826499999999998</v>
      </c>
      <c r="H13" s="157">
        <v>3.2040000000000002</v>
      </c>
      <c r="I13" s="157">
        <v>0.70135000000000003</v>
      </c>
      <c r="J13" s="157">
        <v>1.04349</v>
      </c>
      <c r="K13" s="157">
        <v>6.9449999999999998E-2</v>
      </c>
      <c r="L13" s="157">
        <f t="shared" si="0"/>
        <v>12.700939999999999</v>
      </c>
      <c r="M13" s="212"/>
      <c r="N13" s="212"/>
      <c r="O13" s="212"/>
      <c r="P13" s="212"/>
      <c r="Q13" s="212"/>
      <c r="R13" s="212"/>
      <c r="S13" s="212"/>
      <c r="T13" s="212"/>
    </row>
    <row r="14" spans="2:20" ht="12.75" customHeight="1">
      <c r="C14" s="93"/>
      <c r="D14" s="110"/>
      <c r="E14" s="139" t="s">
        <v>104</v>
      </c>
      <c r="F14" s="157">
        <v>0</v>
      </c>
      <c r="G14" s="157">
        <v>1.478</v>
      </c>
      <c r="H14" s="157">
        <v>0</v>
      </c>
      <c r="I14" s="157">
        <v>0.155</v>
      </c>
      <c r="J14" s="157">
        <v>0</v>
      </c>
      <c r="K14" s="157">
        <v>9.7799999999999998E-2</v>
      </c>
      <c r="L14" s="157">
        <f t="shared" si="0"/>
        <v>1.7307999999999999</v>
      </c>
      <c r="M14" s="212"/>
      <c r="N14" s="212"/>
      <c r="O14" s="212"/>
      <c r="P14" s="212"/>
      <c r="Q14" s="212"/>
      <c r="R14" s="212"/>
      <c r="S14" s="212"/>
      <c r="T14" s="212"/>
    </row>
    <row r="15" spans="2:20" ht="12.75" customHeight="1">
      <c r="C15" s="6"/>
      <c r="D15" s="110"/>
      <c r="E15" s="139" t="s">
        <v>92</v>
      </c>
      <c r="F15" s="157">
        <v>0</v>
      </c>
      <c r="G15" s="157">
        <v>2.0049999999999999</v>
      </c>
      <c r="H15" s="157">
        <v>2.1120000000000001</v>
      </c>
      <c r="I15" s="157">
        <v>0.42899999999999999</v>
      </c>
      <c r="J15" s="157">
        <v>4.8000000000000001E-2</v>
      </c>
      <c r="K15" s="157">
        <v>7.5999999999999998E-2</v>
      </c>
      <c r="L15" s="157">
        <f t="shared" si="0"/>
        <v>4.67</v>
      </c>
      <c r="M15" s="212"/>
      <c r="N15" s="212"/>
      <c r="O15" s="212"/>
      <c r="P15" s="212"/>
      <c r="Q15" s="212"/>
      <c r="R15" s="212"/>
      <c r="S15" s="212"/>
      <c r="T15" s="212"/>
    </row>
    <row r="16" spans="2:20" ht="12.75" customHeight="1">
      <c r="D16" s="110"/>
      <c r="E16" s="139" t="s">
        <v>62</v>
      </c>
      <c r="F16" s="157">
        <v>0</v>
      </c>
      <c r="G16" s="157">
        <v>7.8639999999999999</v>
      </c>
      <c r="H16" s="157">
        <v>7.0000000000000001E-3</v>
      </c>
      <c r="I16" s="157">
        <v>5.2489999999999997</v>
      </c>
      <c r="J16" s="157">
        <v>0.85099999999999998</v>
      </c>
      <c r="K16" s="157">
        <v>1.4039999999999999</v>
      </c>
      <c r="L16" s="157">
        <f t="shared" si="0"/>
        <v>15.375</v>
      </c>
      <c r="M16" s="212"/>
      <c r="N16" s="212"/>
      <c r="O16" s="212"/>
      <c r="P16" s="212"/>
      <c r="Q16" s="212"/>
      <c r="R16" s="212"/>
      <c r="S16" s="212"/>
      <c r="T16" s="212"/>
    </row>
    <row r="17" spans="3:20" ht="12.75" customHeight="1">
      <c r="C17" s="6"/>
      <c r="D17" s="110"/>
      <c r="E17" s="139" t="s">
        <v>143</v>
      </c>
      <c r="F17" s="157">
        <v>1.94</v>
      </c>
      <c r="G17" s="157">
        <v>2.718</v>
      </c>
      <c r="H17" s="157">
        <v>2.5331599999999996</v>
      </c>
      <c r="I17" s="157">
        <v>3.0000000000000001E-3</v>
      </c>
      <c r="J17" s="157">
        <v>0.53200000000000003</v>
      </c>
      <c r="K17" s="157">
        <v>0.36899999999999999</v>
      </c>
      <c r="L17" s="157">
        <f t="shared" si="0"/>
        <v>8.0951599999999999</v>
      </c>
      <c r="M17" s="212"/>
      <c r="N17" s="212"/>
      <c r="O17" s="212"/>
      <c r="P17" s="212"/>
      <c r="Q17" s="212"/>
      <c r="R17" s="212"/>
      <c r="S17" s="212"/>
      <c r="T17" s="212"/>
    </row>
    <row r="18" spans="3:20" ht="12.75" customHeight="1">
      <c r="C18" s="45"/>
      <c r="D18" s="110"/>
      <c r="E18" s="139" t="s">
        <v>142</v>
      </c>
      <c r="F18" s="157">
        <v>0.69599999999999995</v>
      </c>
      <c r="G18" s="157">
        <v>1.5369999999999999</v>
      </c>
      <c r="H18" s="157">
        <v>1.2330000000000001</v>
      </c>
      <c r="I18" s="157">
        <v>3.3500000000000001E-3</v>
      </c>
      <c r="J18" s="157">
        <v>0.26342000000000004</v>
      </c>
      <c r="K18" s="157">
        <v>4.1000000000000002E-2</v>
      </c>
      <c r="L18" s="157">
        <f t="shared" si="0"/>
        <v>3.7737699999999998</v>
      </c>
      <c r="M18" s="212"/>
      <c r="N18" s="212"/>
      <c r="O18" s="212"/>
      <c r="P18" s="212"/>
      <c r="Q18" s="212"/>
      <c r="R18" s="212"/>
      <c r="S18" s="212"/>
      <c r="T18" s="212"/>
    </row>
    <row r="19" spans="3:20" ht="12.75" customHeight="1">
      <c r="D19" s="110"/>
      <c r="E19" s="139" t="s">
        <v>3</v>
      </c>
      <c r="F19" s="157">
        <v>7.5730000000000004</v>
      </c>
      <c r="G19" s="157">
        <v>46.456584700000008</v>
      </c>
      <c r="H19" s="157">
        <v>20.353446780000002</v>
      </c>
      <c r="I19" s="157">
        <v>23.056510849999995</v>
      </c>
      <c r="J19" s="157">
        <v>6.9733175400001475</v>
      </c>
      <c r="K19" s="157">
        <v>0.86634491000000002</v>
      </c>
      <c r="L19" s="157">
        <f t="shared" si="0"/>
        <v>105.27920478000016</v>
      </c>
      <c r="M19" s="212"/>
      <c r="N19" s="212"/>
      <c r="O19" s="212"/>
      <c r="P19" s="212"/>
      <c r="Q19" s="212"/>
      <c r="R19" s="212"/>
      <c r="S19" s="212"/>
      <c r="T19" s="212"/>
    </row>
    <row r="20" spans="3:20" ht="12.75" customHeight="1">
      <c r="C20" s="23"/>
      <c r="D20" s="110"/>
      <c r="E20" s="139" t="s">
        <v>63</v>
      </c>
      <c r="F20" s="157">
        <v>0</v>
      </c>
      <c r="G20" s="157">
        <v>2.4703900000000001</v>
      </c>
      <c r="H20" s="157">
        <v>7.8499999999999993E-3</v>
      </c>
      <c r="I20" s="157">
        <v>0.37519999999999998</v>
      </c>
      <c r="J20" s="157">
        <v>6.4000000000000005E-4</v>
      </c>
      <c r="K20" s="157">
        <v>8.5880000000000012E-2</v>
      </c>
      <c r="L20" s="157">
        <f t="shared" si="0"/>
        <v>2.9399600000000001</v>
      </c>
      <c r="M20" s="212"/>
      <c r="N20" s="212"/>
      <c r="O20" s="212"/>
      <c r="P20" s="212"/>
      <c r="Q20" s="212"/>
      <c r="R20" s="212"/>
      <c r="S20" s="212"/>
      <c r="T20" s="212"/>
    </row>
    <row r="21" spans="3:20" ht="12.75" customHeight="1">
      <c r="C21" s="33"/>
      <c r="D21" s="110"/>
      <c r="E21" s="139" t="s">
        <v>26</v>
      </c>
      <c r="F21" s="157">
        <v>2.782</v>
      </c>
      <c r="G21" s="157">
        <v>7.8419999999999996</v>
      </c>
      <c r="H21" s="157">
        <v>3.2069999999999999</v>
      </c>
      <c r="I21" s="157">
        <v>1.4319999999999999</v>
      </c>
      <c r="J21" s="157">
        <v>0</v>
      </c>
      <c r="K21" s="157">
        <v>1.748</v>
      </c>
      <c r="L21" s="157">
        <f t="shared" si="0"/>
        <v>17.010999999999999</v>
      </c>
      <c r="M21" s="212"/>
      <c r="N21" s="212"/>
      <c r="O21" s="212"/>
      <c r="P21" s="212"/>
      <c r="Q21" s="212"/>
      <c r="R21" s="212"/>
      <c r="S21" s="212"/>
      <c r="T21" s="212"/>
    </row>
    <row r="22" spans="3:20" ht="12.75" customHeight="1">
      <c r="D22" s="110"/>
      <c r="E22" s="139" t="s">
        <v>144</v>
      </c>
      <c r="F22" s="157">
        <v>63.13</v>
      </c>
      <c r="G22" s="157">
        <v>22.334</v>
      </c>
      <c r="H22" s="157">
        <v>25.431000000000001</v>
      </c>
      <c r="I22" s="157">
        <v>10.324</v>
      </c>
      <c r="J22" s="157">
        <v>6.1959999999999997</v>
      </c>
      <c r="K22" s="157">
        <v>1.7029300000000001</v>
      </c>
      <c r="L22" s="157">
        <f t="shared" si="0"/>
        <v>129.11793</v>
      </c>
      <c r="M22" s="212"/>
      <c r="N22" s="212"/>
      <c r="O22" s="212"/>
      <c r="P22" s="212"/>
      <c r="Q22" s="212"/>
      <c r="R22" s="212"/>
      <c r="S22" s="212"/>
      <c r="T22" s="212"/>
    </row>
    <row r="23" spans="3:20" ht="12.75" customHeight="1">
      <c r="D23" s="110"/>
      <c r="E23" s="139" t="s">
        <v>115</v>
      </c>
      <c r="F23" s="157">
        <v>0</v>
      </c>
      <c r="G23" s="157">
        <v>1.157</v>
      </c>
      <c r="H23" s="157">
        <v>0.53900000000000003</v>
      </c>
      <c r="I23" s="157">
        <v>3.5999999999999997E-2</v>
      </c>
      <c r="J23" s="157">
        <v>1.7000000000000001E-2</v>
      </c>
      <c r="K23" s="157">
        <v>4.0000000000000001E-3</v>
      </c>
      <c r="L23" s="157">
        <f t="shared" ref="L23" si="1">SUM(F23:K23)</f>
        <v>1.7530000000000001</v>
      </c>
      <c r="M23" s="212"/>
      <c r="N23" s="212"/>
      <c r="O23" s="212"/>
      <c r="P23" s="212"/>
      <c r="Q23" s="212"/>
      <c r="R23" s="212"/>
      <c r="S23" s="212"/>
      <c r="T23" s="212"/>
    </row>
    <row r="24" spans="3:20" ht="12.75" customHeight="1">
      <c r="D24" s="110"/>
      <c r="E24" s="139" t="s">
        <v>140</v>
      </c>
      <c r="F24" s="157">
        <v>8.9809999999999999</v>
      </c>
      <c r="G24" s="157">
        <v>52.028059999999996</v>
      </c>
      <c r="H24" s="157">
        <v>4.2602200000000003</v>
      </c>
      <c r="I24" s="157">
        <v>12.753</v>
      </c>
      <c r="J24" s="157">
        <v>9.0630000000000006</v>
      </c>
      <c r="K24" s="157">
        <v>1.7883099999999998</v>
      </c>
      <c r="L24" s="157">
        <f t="shared" si="0"/>
        <v>88.873589999999993</v>
      </c>
      <c r="M24" s="212"/>
      <c r="N24" s="212"/>
      <c r="O24" s="212"/>
      <c r="P24" s="212"/>
      <c r="Q24" s="212"/>
      <c r="R24" s="212"/>
      <c r="S24" s="212"/>
      <c r="T24" s="212"/>
    </row>
    <row r="25" spans="3:20" ht="12.75" customHeight="1">
      <c r="D25" s="110"/>
      <c r="E25" s="139" t="s">
        <v>146</v>
      </c>
      <c r="F25" s="157">
        <v>0</v>
      </c>
      <c r="G25" s="157">
        <v>12.52</v>
      </c>
      <c r="H25" s="157">
        <v>3.3929999999999998</v>
      </c>
      <c r="I25" s="157">
        <v>2.0920000000000001</v>
      </c>
      <c r="J25" s="157">
        <v>2.605</v>
      </c>
      <c r="K25" s="157">
        <v>0.28699999999999998</v>
      </c>
      <c r="L25" s="157">
        <f t="shared" si="0"/>
        <v>20.896999999999998</v>
      </c>
      <c r="M25" s="212"/>
      <c r="N25" s="212"/>
      <c r="O25" s="212"/>
      <c r="P25" s="212"/>
      <c r="Q25" s="212"/>
      <c r="R25" s="212"/>
      <c r="S25" s="212"/>
      <c r="T25" s="212"/>
    </row>
    <row r="26" spans="3:20" ht="12.75" customHeight="1">
      <c r="D26" s="110"/>
      <c r="E26" s="139" t="s">
        <v>147</v>
      </c>
      <c r="F26" s="157">
        <v>0.48599999999999999</v>
      </c>
      <c r="G26" s="157">
        <v>25.571999999999999</v>
      </c>
      <c r="H26" s="157">
        <v>3.7999999999999999E-2</v>
      </c>
      <c r="I26" s="157">
        <v>3.641</v>
      </c>
      <c r="J26" s="157">
        <v>1.429</v>
      </c>
      <c r="K26" s="157">
        <v>1.0720000000000001</v>
      </c>
      <c r="L26" s="157">
        <f t="shared" si="0"/>
        <v>32.238</v>
      </c>
      <c r="M26" s="212"/>
      <c r="N26" s="212"/>
      <c r="O26" s="212"/>
      <c r="P26" s="212"/>
      <c r="Q26" s="212"/>
      <c r="R26" s="212"/>
      <c r="S26" s="212"/>
      <c r="T26" s="212"/>
    </row>
    <row r="27" spans="3:20" ht="12.75" customHeight="1">
      <c r="D27" s="110"/>
      <c r="E27" s="139" t="s">
        <v>148</v>
      </c>
      <c r="F27" s="157">
        <v>1.887</v>
      </c>
      <c r="G27" s="157">
        <v>5.5410000000000004</v>
      </c>
      <c r="H27" s="157">
        <v>5.7000000000000002E-2</v>
      </c>
      <c r="I27" s="157">
        <v>0.32800000000000001</v>
      </c>
      <c r="J27" s="157">
        <v>2.9000000000000001E-2</v>
      </c>
      <c r="K27" s="157">
        <v>0.33400000000000002</v>
      </c>
      <c r="L27" s="157">
        <f t="shared" si="0"/>
        <v>8.1760000000000019</v>
      </c>
      <c r="M27" s="212"/>
      <c r="N27" s="212"/>
      <c r="O27" s="212"/>
      <c r="P27" s="212"/>
      <c r="Q27" s="212"/>
      <c r="R27" s="212"/>
      <c r="S27" s="212"/>
      <c r="T27" s="212"/>
    </row>
    <row r="28" spans="3:20" ht="12.75" customHeight="1">
      <c r="D28" s="110"/>
      <c r="E28" s="139" t="s">
        <v>149</v>
      </c>
      <c r="F28" s="157">
        <v>0</v>
      </c>
      <c r="G28" s="157">
        <v>6.8879999999999999</v>
      </c>
      <c r="H28" s="157">
        <v>0.53400000000000003</v>
      </c>
      <c r="I28" s="157">
        <v>2.4</v>
      </c>
      <c r="J28" s="157">
        <v>0</v>
      </c>
      <c r="K28" s="157">
        <v>8.3000000000000004E-2</v>
      </c>
      <c r="L28" s="157">
        <f t="shared" si="0"/>
        <v>9.9049999999999994</v>
      </c>
      <c r="M28" s="212"/>
      <c r="N28" s="212"/>
      <c r="O28" s="212"/>
      <c r="P28" s="212"/>
      <c r="Q28" s="212"/>
      <c r="R28" s="212"/>
      <c r="S28" s="212"/>
      <c r="T28" s="212"/>
    </row>
    <row r="29" spans="3:20" ht="12.75" customHeight="1">
      <c r="C29"/>
      <c r="D29" s="110"/>
      <c r="E29" s="139" t="s">
        <v>95</v>
      </c>
      <c r="F29" s="157">
        <v>0</v>
      </c>
      <c r="G29" s="157">
        <v>1.0800000000000001E-2</v>
      </c>
      <c r="H29" s="157">
        <v>1.9725999999999999</v>
      </c>
      <c r="I29" s="157">
        <v>1.8E-3</v>
      </c>
      <c r="J29" s="157">
        <v>0</v>
      </c>
      <c r="K29" s="157">
        <v>0.66100000000000003</v>
      </c>
      <c r="L29" s="157">
        <f t="shared" si="0"/>
        <v>2.6461999999999999</v>
      </c>
      <c r="M29" s="212"/>
      <c r="N29" s="212"/>
      <c r="O29" s="212"/>
      <c r="P29" s="212"/>
      <c r="Q29" s="212"/>
      <c r="R29" s="212"/>
      <c r="S29" s="212"/>
      <c r="T29" s="212"/>
    </row>
    <row r="30" spans="3:20" ht="12.75" customHeight="1">
      <c r="C30"/>
      <c r="D30" s="110"/>
      <c r="E30" s="139" t="s">
        <v>6</v>
      </c>
      <c r="F30" s="157">
        <v>0</v>
      </c>
      <c r="G30" s="157">
        <v>72.590999999999994</v>
      </c>
      <c r="H30" s="157">
        <v>26.527000000000001</v>
      </c>
      <c r="I30" s="157">
        <v>9.4160000000000004</v>
      </c>
      <c r="J30" s="157">
        <v>19.288</v>
      </c>
      <c r="K30" s="157">
        <v>5.4329999999999998</v>
      </c>
      <c r="L30" s="157">
        <f t="shared" si="0"/>
        <v>133.255</v>
      </c>
      <c r="M30" s="212"/>
      <c r="N30" s="212"/>
      <c r="O30" s="212"/>
      <c r="P30" s="212"/>
      <c r="Q30" s="212"/>
      <c r="R30" s="212"/>
      <c r="S30" s="212"/>
      <c r="T30" s="212"/>
    </row>
    <row r="31" spans="3:20">
      <c r="C31"/>
      <c r="D31" s="110"/>
      <c r="E31" s="139" t="s">
        <v>64</v>
      </c>
      <c r="F31" s="157">
        <v>0</v>
      </c>
      <c r="G31" s="157">
        <v>1.149</v>
      </c>
      <c r="H31" s="157">
        <v>1.5780000000000001</v>
      </c>
      <c r="I31" s="157">
        <v>7.0999999999999994E-2</v>
      </c>
      <c r="J31" s="157">
        <v>0</v>
      </c>
      <c r="K31" s="157">
        <v>0.13600000000000001</v>
      </c>
      <c r="L31" s="157">
        <f t="shared" si="0"/>
        <v>2.9340000000000006</v>
      </c>
      <c r="M31" s="212"/>
      <c r="N31" s="212"/>
      <c r="O31" s="212"/>
      <c r="P31" s="212"/>
      <c r="Q31" s="212"/>
      <c r="R31" s="212"/>
      <c r="S31" s="212"/>
      <c r="T31" s="212"/>
    </row>
    <row r="32" spans="3:20">
      <c r="C32"/>
      <c r="D32" s="110"/>
      <c r="E32" s="139" t="s">
        <v>37</v>
      </c>
      <c r="F32" s="157">
        <v>0</v>
      </c>
      <c r="G32" s="157">
        <v>1.766</v>
      </c>
      <c r="H32" s="157">
        <v>1.026</v>
      </c>
      <c r="I32" s="157">
        <v>0.438</v>
      </c>
      <c r="J32" s="157">
        <v>7.2999999999999995E-2</v>
      </c>
      <c r="K32" s="157">
        <v>7.8E-2</v>
      </c>
      <c r="L32" s="157">
        <f t="shared" si="0"/>
        <v>3.3809999999999998</v>
      </c>
      <c r="M32" s="212"/>
      <c r="N32" s="212"/>
      <c r="O32" s="212"/>
      <c r="P32" s="212"/>
      <c r="Q32" s="212"/>
      <c r="R32" s="212"/>
      <c r="S32" s="212"/>
      <c r="T32" s="212"/>
    </row>
    <row r="33" spans="3:20">
      <c r="C33"/>
      <c r="D33" s="110"/>
      <c r="E33" s="139" t="s">
        <v>7</v>
      </c>
      <c r="F33" s="157">
        <v>0</v>
      </c>
      <c r="G33" s="157">
        <v>0.51600000000000001</v>
      </c>
      <c r="H33" s="157">
        <v>1.3220000000000001</v>
      </c>
      <c r="I33" s="157">
        <v>0.12</v>
      </c>
      <c r="J33" s="157">
        <v>0.121</v>
      </c>
      <c r="K33" s="157">
        <v>1.0999999999999999E-2</v>
      </c>
      <c r="L33" s="157">
        <f t="shared" si="0"/>
        <v>2.0900000000000003</v>
      </c>
      <c r="M33" s="212"/>
      <c r="N33" s="212"/>
      <c r="O33" s="212"/>
      <c r="P33" s="212"/>
      <c r="Q33" s="212"/>
      <c r="R33" s="212"/>
      <c r="S33" s="212"/>
      <c r="T33" s="212"/>
    </row>
    <row r="34" spans="3:20">
      <c r="C34"/>
      <c r="D34" s="110"/>
      <c r="E34" s="139" t="s">
        <v>105</v>
      </c>
      <c r="F34" s="157">
        <v>0</v>
      </c>
      <c r="G34" s="157">
        <v>0.22</v>
      </c>
      <c r="H34" s="157">
        <v>0.66</v>
      </c>
      <c r="I34" s="157">
        <v>0</v>
      </c>
      <c r="J34" s="157">
        <v>0</v>
      </c>
      <c r="K34" s="157">
        <v>0</v>
      </c>
      <c r="L34" s="157">
        <f t="shared" si="0"/>
        <v>0.88</v>
      </c>
      <c r="M34" s="212"/>
      <c r="N34" s="212"/>
      <c r="O34" s="212"/>
      <c r="P34" s="212"/>
      <c r="Q34" s="212"/>
      <c r="R34" s="212"/>
      <c r="S34" s="212"/>
      <c r="T34" s="212"/>
    </row>
    <row r="35" spans="3:20">
      <c r="C35"/>
      <c r="D35" s="110"/>
      <c r="E35" s="139" t="s">
        <v>27</v>
      </c>
      <c r="F35" s="157">
        <v>0</v>
      </c>
      <c r="G35" s="157">
        <v>0.4456</v>
      </c>
      <c r="H35" s="157">
        <v>30.766999999999999</v>
      </c>
      <c r="I35" s="157">
        <v>0.86879999999999991</v>
      </c>
      <c r="J35" s="157">
        <v>0</v>
      </c>
      <c r="K35" s="157">
        <v>1.5E-3</v>
      </c>
      <c r="L35" s="157">
        <f t="shared" si="0"/>
        <v>32.082899999999995</v>
      </c>
      <c r="M35" s="212"/>
      <c r="N35" s="212"/>
      <c r="O35" s="212"/>
      <c r="P35" s="212"/>
      <c r="Q35" s="212"/>
      <c r="R35" s="212"/>
      <c r="S35" s="212"/>
      <c r="T35" s="212"/>
    </row>
    <row r="36" spans="3:20">
      <c r="C36"/>
      <c r="D36" s="110"/>
      <c r="E36" s="139" t="s">
        <v>28</v>
      </c>
      <c r="F36" s="157">
        <v>0</v>
      </c>
      <c r="G36" s="157">
        <v>29.100999999999999</v>
      </c>
      <c r="H36" s="157">
        <v>2.3610000000000002</v>
      </c>
      <c r="I36" s="157">
        <v>5.6970000000000001</v>
      </c>
      <c r="J36" s="157">
        <v>0.186</v>
      </c>
      <c r="K36" s="157">
        <v>0.93300000000000005</v>
      </c>
      <c r="L36" s="157">
        <f t="shared" si="0"/>
        <v>38.277999999999999</v>
      </c>
      <c r="M36" s="212"/>
      <c r="N36" s="212"/>
      <c r="O36" s="212"/>
      <c r="P36" s="212"/>
      <c r="Q36" s="212"/>
      <c r="R36" s="212"/>
      <c r="S36" s="212"/>
      <c r="T36" s="212"/>
    </row>
    <row r="37" spans="3:20">
      <c r="C37"/>
      <c r="D37" s="110"/>
      <c r="E37" s="139" t="s">
        <v>8</v>
      </c>
      <c r="F37" s="157">
        <v>0</v>
      </c>
      <c r="G37" s="157">
        <v>6.4549700000000003</v>
      </c>
      <c r="H37" s="157">
        <v>6.9453800000000001</v>
      </c>
      <c r="I37" s="157">
        <v>5.0459100000000001</v>
      </c>
      <c r="J37" s="157">
        <v>0.43919000000000002</v>
      </c>
      <c r="K37" s="157">
        <v>0.61476999999999993</v>
      </c>
      <c r="L37" s="157">
        <f t="shared" si="0"/>
        <v>19.500219999999999</v>
      </c>
      <c r="M37" s="212"/>
      <c r="N37" s="212"/>
      <c r="O37" s="212"/>
      <c r="P37" s="212"/>
      <c r="Q37" s="212"/>
      <c r="R37" s="212"/>
      <c r="S37" s="212"/>
      <c r="T37" s="212"/>
    </row>
    <row r="38" spans="3:20">
      <c r="C38"/>
      <c r="D38" s="110"/>
      <c r="E38" s="139" t="s">
        <v>32</v>
      </c>
      <c r="F38" s="157">
        <v>4.04</v>
      </c>
      <c r="G38" s="157">
        <v>10.734999999999999</v>
      </c>
      <c r="H38" s="157">
        <v>2.2589999999999999</v>
      </c>
      <c r="I38" s="157">
        <v>0.27700000000000002</v>
      </c>
      <c r="J38" s="157">
        <v>2.0270000000000001</v>
      </c>
      <c r="K38" s="157">
        <v>0.85</v>
      </c>
      <c r="L38" s="157">
        <f t="shared" si="0"/>
        <v>20.188000000000002</v>
      </c>
      <c r="M38" s="212"/>
      <c r="N38" s="212"/>
      <c r="O38" s="212"/>
      <c r="P38" s="212"/>
      <c r="Q38" s="212"/>
      <c r="R38" s="212"/>
      <c r="S38" s="212"/>
      <c r="T38" s="212"/>
    </row>
    <row r="39" spans="3:20">
      <c r="C39"/>
      <c r="D39" s="110"/>
      <c r="E39" s="139" t="s">
        <v>38</v>
      </c>
      <c r="F39" s="157">
        <v>1.3</v>
      </c>
      <c r="G39" s="157">
        <v>8.1850000000000005</v>
      </c>
      <c r="H39" s="157">
        <v>6.4050000000000002</v>
      </c>
      <c r="I39" s="157">
        <v>2.9649999999999999</v>
      </c>
      <c r="J39" s="157">
        <v>1.3009999999999999</v>
      </c>
      <c r="K39" s="157">
        <v>0.11799999999999999</v>
      </c>
      <c r="L39" s="157">
        <f t="shared" si="0"/>
        <v>20.273999999999997</v>
      </c>
      <c r="M39" s="212"/>
      <c r="N39" s="212"/>
      <c r="O39" s="212"/>
      <c r="P39" s="212"/>
      <c r="Q39" s="212"/>
      <c r="R39" s="212"/>
      <c r="S39" s="212"/>
      <c r="T39" s="212"/>
    </row>
    <row r="40" spans="3:20">
      <c r="C40"/>
      <c r="D40" s="110"/>
      <c r="E40" s="139" t="s">
        <v>98</v>
      </c>
      <c r="F40" s="157">
        <v>0</v>
      </c>
      <c r="G40" s="157">
        <v>5.5940000000000003</v>
      </c>
      <c r="H40" s="157">
        <v>3.0154700000000001</v>
      </c>
      <c r="I40" s="157">
        <v>0</v>
      </c>
      <c r="J40" s="157">
        <v>0</v>
      </c>
      <c r="K40" s="157">
        <v>0</v>
      </c>
      <c r="L40" s="157">
        <f t="shared" si="0"/>
        <v>8.60947</v>
      </c>
      <c r="M40" s="212"/>
      <c r="N40" s="212"/>
      <c r="O40" s="212"/>
      <c r="P40" s="212"/>
      <c r="Q40" s="212"/>
      <c r="R40" s="212"/>
      <c r="S40" s="212"/>
      <c r="T40" s="212"/>
    </row>
    <row r="41" spans="3:20">
      <c r="C41"/>
      <c r="D41" s="110"/>
      <c r="E41" s="139" t="s">
        <v>114</v>
      </c>
      <c r="F41" s="157">
        <v>9.7140000000000004</v>
      </c>
      <c r="G41" s="157">
        <v>4.5010000000000003</v>
      </c>
      <c r="H41" s="157">
        <v>16.184000000000001</v>
      </c>
      <c r="I41" s="157">
        <v>6.0289999999999999</v>
      </c>
      <c r="J41" s="157">
        <v>0.104</v>
      </c>
      <c r="K41" s="157">
        <v>3.419</v>
      </c>
      <c r="L41" s="157">
        <f t="shared" ref="L41:L42" si="2">SUM(F41:K41)</f>
        <v>39.950999999999993</v>
      </c>
      <c r="M41" s="212"/>
      <c r="N41" s="212"/>
      <c r="O41" s="212"/>
      <c r="P41" s="212"/>
      <c r="Q41" s="212"/>
      <c r="R41" s="212"/>
      <c r="S41" s="212"/>
      <c r="T41" s="212"/>
    </row>
    <row r="42" spans="3:20">
      <c r="C42"/>
      <c r="D42" s="110"/>
      <c r="E42" s="139" t="s">
        <v>116</v>
      </c>
      <c r="F42" s="157">
        <v>3.3330000000000002</v>
      </c>
      <c r="G42" s="157">
        <v>0.745</v>
      </c>
      <c r="H42" s="157">
        <v>13.744999999999999</v>
      </c>
      <c r="I42" s="157">
        <v>0.06</v>
      </c>
      <c r="J42" s="157">
        <v>1.0609999999999999</v>
      </c>
      <c r="K42" s="157">
        <v>0.248</v>
      </c>
      <c r="L42" s="157">
        <f t="shared" si="2"/>
        <v>19.192</v>
      </c>
      <c r="M42" s="212"/>
      <c r="N42" s="212"/>
      <c r="O42" s="212"/>
      <c r="P42" s="212"/>
      <c r="Q42" s="212"/>
      <c r="R42" s="212"/>
      <c r="S42" s="212"/>
      <c r="T42" s="212"/>
    </row>
    <row r="43" spans="3:20">
      <c r="C43"/>
      <c r="D43" s="110"/>
      <c r="E43" s="141" t="s">
        <v>11</v>
      </c>
      <c r="F43" s="160">
        <f t="shared" ref="F43:L43" si="3">SUM(F9:F42)</f>
        <v>124.581</v>
      </c>
      <c r="G43" s="160">
        <f t="shared" si="3"/>
        <v>447.03347470000011</v>
      </c>
      <c r="H43" s="160">
        <f t="shared" si="3"/>
        <v>209.33388677999997</v>
      </c>
      <c r="I43" s="160">
        <f t="shared" si="3"/>
        <v>147.87495085</v>
      </c>
      <c r="J43" s="160">
        <f t="shared" si="3"/>
        <v>97.261197540000154</v>
      </c>
      <c r="K43" s="160">
        <f t="shared" si="3"/>
        <v>32.076844909999991</v>
      </c>
      <c r="L43" s="160">
        <f t="shared" si="3"/>
        <v>1058.1613547800002</v>
      </c>
      <c r="M43" s="125"/>
      <c r="N43"/>
      <c r="O43" s="22"/>
      <c r="P43" s="22"/>
    </row>
    <row r="44" spans="3:20">
      <c r="C44"/>
      <c r="E44" s="6" t="s">
        <v>137</v>
      </c>
      <c r="F44" s="42"/>
      <c r="G44" s="42"/>
      <c r="H44" s="42"/>
      <c r="I44" s="42"/>
      <c r="J44" s="42"/>
      <c r="K44" s="42"/>
      <c r="L44" s="42"/>
      <c r="M44" s="133"/>
      <c r="N44"/>
      <c r="O44" s="22"/>
      <c r="P44" s="22"/>
    </row>
    <row r="45" spans="3:20">
      <c r="C45"/>
      <c r="D45"/>
      <c r="E45" s="6" t="s">
        <v>145</v>
      </c>
      <c r="F45" s="42"/>
      <c r="G45" s="42"/>
      <c r="H45" s="42"/>
      <c r="I45" s="42"/>
      <c r="J45" s="42"/>
      <c r="K45" s="42"/>
      <c r="L45" s="42"/>
      <c r="M45"/>
      <c r="N45"/>
      <c r="O45"/>
    </row>
    <row r="46" spans="3:20">
      <c r="C46"/>
      <c r="D46"/>
      <c r="E46" s="6"/>
      <c r="F46" s="42"/>
      <c r="G46" s="42"/>
      <c r="H46" s="42"/>
      <c r="I46" s="42"/>
      <c r="J46" s="42"/>
      <c r="K46" s="42"/>
      <c r="L46" s="42"/>
      <c r="M46"/>
      <c r="N46"/>
      <c r="O46"/>
    </row>
    <row r="47" spans="3:20">
      <c r="C47"/>
      <c r="D47"/>
      <c r="E47"/>
      <c r="F47" s="42"/>
      <c r="G47" s="102"/>
      <c r="H47" s="42"/>
      <c r="I47" s="42"/>
      <c r="J47" s="42"/>
      <c r="K47" s="42"/>
      <c r="L47" s="42"/>
      <c r="M47"/>
      <c r="N47"/>
      <c r="O47"/>
    </row>
    <row r="48" spans="3:20">
      <c r="C48"/>
      <c r="D48"/>
      <c r="E48"/>
      <c r="F48" s="42"/>
      <c r="G48" s="102"/>
      <c r="H48" s="42"/>
      <c r="I48" s="42"/>
      <c r="J48" s="42"/>
      <c r="K48" s="42"/>
      <c r="L48" s="42"/>
      <c r="M48"/>
      <c r="N48"/>
      <c r="O48"/>
    </row>
    <row r="49" spans="3:15">
      <c r="C49"/>
      <c r="D49"/>
      <c r="E49"/>
      <c r="F49" s="42"/>
      <c r="G49" s="42"/>
      <c r="H49" s="42"/>
      <c r="I49" s="42"/>
      <c r="J49" s="42"/>
      <c r="K49" s="42"/>
      <c r="L49" s="42"/>
      <c r="M49"/>
      <c r="N49"/>
      <c r="O49"/>
    </row>
    <row r="50" spans="3:15">
      <c r="C50"/>
      <c r="D50"/>
      <c r="E50"/>
      <c r="F50" s="42"/>
      <c r="G50" s="42"/>
      <c r="H50" s="42"/>
      <c r="I50" s="42"/>
      <c r="J50" s="42"/>
      <c r="K50" s="42"/>
      <c r="L50" s="42"/>
      <c r="M50"/>
      <c r="N50"/>
      <c r="O50"/>
    </row>
    <row r="51" spans="3:15">
      <c r="C51"/>
      <c r="D51"/>
      <c r="E51"/>
      <c r="F51" s="42"/>
      <c r="G51" s="42"/>
      <c r="H51" s="42"/>
      <c r="I51" s="42"/>
      <c r="J51" s="42"/>
      <c r="K51" s="42"/>
      <c r="L51" s="42"/>
      <c r="M51"/>
      <c r="N51"/>
      <c r="O51"/>
    </row>
    <row r="52" spans="3:15">
      <c r="C52"/>
      <c r="D52"/>
      <c r="E52"/>
      <c r="F52" s="42"/>
      <c r="G52" s="42"/>
      <c r="H52" s="42"/>
      <c r="I52" s="42"/>
      <c r="J52" s="42"/>
      <c r="K52" s="42"/>
      <c r="L52" s="42"/>
      <c r="M52"/>
      <c r="N52"/>
      <c r="O52"/>
    </row>
    <row r="53" spans="3:15">
      <c r="C53"/>
      <c r="D53"/>
      <c r="E53"/>
      <c r="F53" s="42"/>
      <c r="G53" s="42"/>
      <c r="H53" s="42"/>
      <c r="I53" s="42"/>
      <c r="J53" s="42"/>
      <c r="K53" s="42"/>
      <c r="L53" s="42"/>
      <c r="M53"/>
      <c r="N53"/>
      <c r="O53"/>
    </row>
    <row r="54" spans="3:15">
      <c r="C54"/>
      <c r="D54"/>
      <c r="E54"/>
      <c r="F54" s="42"/>
      <c r="G54" s="42"/>
      <c r="H54" s="42"/>
      <c r="I54" s="42"/>
      <c r="J54" s="42"/>
      <c r="K54" s="42"/>
      <c r="L54" s="42"/>
      <c r="M54"/>
      <c r="N54"/>
      <c r="O54"/>
    </row>
    <row r="55" spans="3:15"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3:15"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3:15">
      <c r="C57"/>
      <c r="D57"/>
      <c r="E57"/>
      <c r="F57" s="43"/>
      <c r="G57" s="43"/>
      <c r="H57" s="43"/>
      <c r="I57" s="43"/>
      <c r="J57" s="43"/>
      <c r="K57" s="43"/>
      <c r="L57" s="43"/>
      <c r="M57"/>
      <c r="N57"/>
      <c r="O57"/>
    </row>
    <row r="58" spans="3:15">
      <c r="C58"/>
      <c r="D58"/>
      <c r="E58"/>
      <c r="F58" s="43"/>
      <c r="G58" s="43"/>
      <c r="H58" s="43"/>
      <c r="I58" s="43"/>
      <c r="J58" s="43"/>
      <c r="K58" s="43"/>
      <c r="L58" s="43"/>
      <c r="M58"/>
      <c r="N58"/>
      <c r="O58"/>
    </row>
    <row r="59" spans="3:15">
      <c r="C59"/>
      <c r="D59"/>
      <c r="E59"/>
      <c r="F59" s="43"/>
      <c r="G59" s="43"/>
      <c r="H59" s="43"/>
      <c r="I59" s="43"/>
      <c r="J59" s="43"/>
      <c r="K59" s="43"/>
      <c r="L59" s="43"/>
      <c r="M59"/>
      <c r="N59"/>
      <c r="O59"/>
    </row>
    <row r="60" spans="3:15">
      <c r="C60"/>
      <c r="D60"/>
      <c r="E60"/>
      <c r="F60" s="43"/>
      <c r="G60" s="43"/>
      <c r="H60" s="43"/>
      <c r="I60" s="43"/>
      <c r="J60" s="43"/>
      <c r="K60" s="43"/>
      <c r="L60" s="43"/>
      <c r="M60"/>
      <c r="N60"/>
      <c r="O60"/>
    </row>
    <row r="61" spans="3:15">
      <c r="C61"/>
      <c r="D61"/>
      <c r="E61"/>
      <c r="F61" s="43"/>
      <c r="G61" s="43"/>
      <c r="H61" s="43"/>
      <c r="I61" s="43"/>
      <c r="J61" s="43"/>
      <c r="K61" s="43"/>
      <c r="L61" s="43"/>
      <c r="M61"/>
      <c r="N61"/>
      <c r="O61"/>
    </row>
    <row r="62" spans="3:15">
      <c r="C62"/>
      <c r="D62"/>
      <c r="E62"/>
      <c r="F62" s="43"/>
      <c r="G62" s="43"/>
      <c r="H62" s="43"/>
      <c r="I62" s="43"/>
      <c r="J62" s="43"/>
      <c r="K62" s="43"/>
      <c r="L62" s="43"/>
      <c r="M62"/>
      <c r="N62"/>
      <c r="O62"/>
    </row>
    <row r="63" spans="3:15">
      <c r="C63"/>
      <c r="D63"/>
      <c r="E63"/>
      <c r="F63" s="43"/>
      <c r="G63" s="43"/>
      <c r="H63" s="43"/>
      <c r="I63" s="43"/>
      <c r="J63" s="43"/>
      <c r="K63" s="43"/>
      <c r="L63" s="43"/>
      <c r="M63"/>
      <c r="N63"/>
      <c r="O63"/>
    </row>
    <row r="64" spans="3:15">
      <c r="C64"/>
      <c r="D64"/>
      <c r="E64"/>
      <c r="F64" s="43"/>
      <c r="G64" s="43"/>
      <c r="H64" s="43"/>
      <c r="I64" s="43"/>
      <c r="J64" s="43"/>
      <c r="K64" s="43"/>
      <c r="L64" s="43"/>
      <c r="M64"/>
      <c r="N64"/>
      <c r="O64"/>
    </row>
    <row r="65" spans="3:15">
      <c r="C65"/>
      <c r="D65"/>
      <c r="E65"/>
      <c r="F65" s="43"/>
      <c r="G65" s="43"/>
      <c r="H65" s="43"/>
      <c r="I65" s="43"/>
      <c r="J65" s="43"/>
      <c r="K65" s="43"/>
      <c r="L65" s="43"/>
      <c r="M65"/>
      <c r="N65"/>
      <c r="O65"/>
    </row>
    <row r="66" spans="3:15">
      <c r="C66"/>
      <c r="D66"/>
      <c r="E66"/>
      <c r="F66" s="43"/>
      <c r="G66" s="43"/>
      <c r="H66" s="43"/>
      <c r="I66" s="43"/>
      <c r="J66" s="43"/>
      <c r="K66" s="43"/>
      <c r="L66" s="43"/>
      <c r="M66"/>
      <c r="N66"/>
      <c r="O66"/>
    </row>
    <row r="67" spans="3:15">
      <c r="C67"/>
      <c r="D67"/>
      <c r="E67"/>
      <c r="F67" s="43"/>
      <c r="G67" s="43"/>
      <c r="H67" s="43"/>
      <c r="I67" s="43"/>
      <c r="J67" s="43"/>
      <c r="K67" s="43"/>
      <c r="L67" s="43"/>
      <c r="M67"/>
      <c r="N67"/>
      <c r="O67"/>
    </row>
    <row r="68" spans="3:15">
      <c r="C68"/>
      <c r="D68"/>
      <c r="E68"/>
      <c r="F68" s="43"/>
      <c r="G68"/>
      <c r="H68"/>
      <c r="I68"/>
      <c r="J68"/>
      <c r="K68"/>
      <c r="L68"/>
      <c r="M68"/>
      <c r="N68"/>
      <c r="O68"/>
    </row>
    <row r="69" spans="3:15">
      <c r="C69"/>
      <c r="D69"/>
      <c r="E69"/>
      <c r="F69" s="43"/>
      <c r="G69"/>
      <c r="H69"/>
      <c r="I69"/>
      <c r="J69"/>
      <c r="K69"/>
      <c r="L69"/>
      <c r="M69"/>
      <c r="N69"/>
      <c r="O69"/>
    </row>
    <row r="70" spans="3:15"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3:15"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3:15"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3:15"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3:15"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3:15"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3:15"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3:15"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3:15"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3:15"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3:15"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3:15"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3:15"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3:15"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3:15"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3:15"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3:15"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3:15"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3:15"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3:15"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3:15"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3:15"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3:15"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3:15"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3:15"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3:15"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3:15"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3:15"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3:15"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3:15"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3:15"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3:15"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3:15"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3:15"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3:15"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3:15"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3:15"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3:15"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3:15"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3:15"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3:15"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3:15"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3:15"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3:15"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3:15"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3:15"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3:15"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3:15"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3:15"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3:15"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3:15"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3:15"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3:15"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3:15"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3:15"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3:15"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3:15"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3:15"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3:15"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3:15"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3:15"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3:15"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3:1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3:15"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3:15"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3:15"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3:15"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3:15"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3:15"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3:15"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3:15"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3:15"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3:15"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3:15"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3:15"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3:15"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3:15"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3:15"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3:15"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3:15"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3:15"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3:15"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3:15"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3:15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3:15"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3:15"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3:15"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3:15"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3:15"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3:15"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3:15"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3:15"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3:15"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3:15"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3:15"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3:15"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3:15"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3:15"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3:15"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3:15"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3:15"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3:15"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3:15"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3:15"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3:15"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3:15"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3:15"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3:15"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3:15"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3:15"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3:15"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3:15"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3:15"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3:1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3:1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3:1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3:1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3:1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3:1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4:15">
      <c r="D193"/>
      <c r="E193"/>
      <c r="F193"/>
      <c r="G193"/>
      <c r="H193"/>
      <c r="I193"/>
      <c r="J193"/>
      <c r="K193"/>
      <c r="L193"/>
      <c r="M193"/>
      <c r="N193"/>
      <c r="O193"/>
    </row>
    <row r="194" spans="4:15">
      <c r="D194"/>
      <c r="E194"/>
      <c r="F194"/>
      <c r="G194"/>
      <c r="H194"/>
      <c r="I194"/>
      <c r="J194"/>
      <c r="K194"/>
      <c r="L194"/>
      <c r="M194"/>
      <c r="N194"/>
      <c r="O194"/>
    </row>
    <row r="195" spans="4:15">
      <c r="D195"/>
      <c r="E195"/>
      <c r="F195"/>
      <c r="G195"/>
      <c r="H195"/>
      <c r="I195"/>
      <c r="J195"/>
      <c r="K195"/>
      <c r="L195"/>
      <c r="M195"/>
      <c r="N195"/>
      <c r="O195"/>
    </row>
    <row r="196" spans="4:15">
      <c r="D196"/>
      <c r="E196"/>
      <c r="F196"/>
      <c r="G196"/>
      <c r="H196"/>
      <c r="I196"/>
      <c r="J196"/>
      <c r="K196"/>
      <c r="L196"/>
      <c r="M196"/>
      <c r="N196"/>
      <c r="O196"/>
    </row>
    <row r="197" spans="4:15">
      <c r="D197"/>
      <c r="E197"/>
      <c r="F197"/>
      <c r="G197"/>
      <c r="H197"/>
      <c r="I197"/>
      <c r="J197"/>
      <c r="K197"/>
      <c r="L197"/>
      <c r="M197"/>
      <c r="N197"/>
      <c r="O197"/>
    </row>
    <row r="198" spans="4:15">
      <c r="D198"/>
      <c r="E198"/>
      <c r="F198"/>
      <c r="G198"/>
      <c r="H198"/>
      <c r="I198"/>
      <c r="J198"/>
      <c r="K198"/>
      <c r="L198"/>
      <c r="M198"/>
      <c r="N198"/>
      <c r="O198"/>
    </row>
    <row r="199" spans="4:15">
      <c r="D199"/>
      <c r="E199"/>
      <c r="F199"/>
      <c r="G199"/>
      <c r="H199"/>
      <c r="I199"/>
      <c r="J199"/>
      <c r="K199"/>
      <c r="L199"/>
      <c r="M199"/>
      <c r="N199"/>
      <c r="O199"/>
    </row>
    <row r="200" spans="4:15">
      <c r="D200"/>
      <c r="E200"/>
      <c r="F200"/>
      <c r="G200"/>
      <c r="H200"/>
      <c r="I200"/>
      <c r="J200"/>
      <c r="K200"/>
      <c r="L200"/>
      <c r="M200"/>
      <c r="N200"/>
      <c r="O200"/>
    </row>
    <row r="201" spans="4:15">
      <c r="D201"/>
      <c r="E201"/>
      <c r="F201"/>
      <c r="G201"/>
      <c r="H201"/>
      <c r="I201"/>
      <c r="J201"/>
      <c r="K201"/>
      <c r="L201"/>
      <c r="M201"/>
      <c r="N201"/>
      <c r="O201"/>
    </row>
    <row r="202" spans="4:15">
      <c r="D202"/>
      <c r="E202"/>
      <c r="F202"/>
      <c r="G202"/>
      <c r="H202"/>
      <c r="I202"/>
      <c r="J202"/>
      <c r="K202"/>
      <c r="L202"/>
      <c r="M202"/>
      <c r="N202"/>
      <c r="O202"/>
    </row>
    <row r="203" spans="4:15">
      <c r="D203"/>
      <c r="E203"/>
      <c r="F203"/>
      <c r="G203"/>
      <c r="H203"/>
      <c r="I203"/>
      <c r="J203"/>
      <c r="K203"/>
      <c r="L203"/>
      <c r="M203"/>
      <c r="N203"/>
      <c r="O203"/>
    </row>
    <row r="204" spans="4:15">
      <c r="D204"/>
      <c r="E204"/>
      <c r="F204"/>
      <c r="G204"/>
      <c r="H204"/>
      <c r="I204"/>
      <c r="J204"/>
      <c r="K204"/>
      <c r="L204"/>
      <c r="M204"/>
      <c r="N204"/>
      <c r="O204"/>
    </row>
    <row r="205" spans="4:15">
      <c r="D205"/>
      <c r="E205"/>
      <c r="F205"/>
      <c r="G205"/>
      <c r="H205"/>
      <c r="I205"/>
      <c r="J205"/>
      <c r="K205"/>
      <c r="L205"/>
      <c r="M205"/>
      <c r="N205"/>
      <c r="O205"/>
    </row>
    <row r="206" spans="4:15">
      <c r="D206"/>
      <c r="E206"/>
      <c r="F206"/>
      <c r="G206"/>
      <c r="H206"/>
      <c r="I206"/>
      <c r="J206"/>
      <c r="K206"/>
      <c r="L206"/>
      <c r="M206"/>
      <c r="N206"/>
      <c r="O206"/>
    </row>
    <row r="207" spans="4:15">
      <c r="D207"/>
      <c r="E207"/>
      <c r="F207"/>
      <c r="G207"/>
      <c r="H207"/>
      <c r="I207"/>
      <c r="J207"/>
      <c r="K207"/>
      <c r="L207"/>
      <c r="M207"/>
      <c r="N207"/>
      <c r="O207"/>
    </row>
    <row r="208" spans="4:15">
      <c r="D208"/>
      <c r="E208"/>
      <c r="F208"/>
      <c r="G208"/>
      <c r="H208"/>
      <c r="I208"/>
      <c r="J208"/>
      <c r="K208"/>
      <c r="L208"/>
      <c r="M208"/>
      <c r="N208"/>
      <c r="O208"/>
    </row>
    <row r="209" spans="4:15">
      <c r="D209"/>
      <c r="E209"/>
      <c r="F209"/>
      <c r="G209"/>
      <c r="H209"/>
      <c r="I209"/>
      <c r="J209"/>
      <c r="K209"/>
      <c r="L209"/>
      <c r="M209"/>
      <c r="N209"/>
      <c r="O209"/>
    </row>
    <row r="210" spans="4:15">
      <c r="D210"/>
      <c r="E210"/>
      <c r="F210"/>
      <c r="G210"/>
      <c r="H210"/>
      <c r="I210"/>
      <c r="J210"/>
      <c r="K210"/>
      <c r="L210"/>
      <c r="M210"/>
      <c r="N210"/>
      <c r="O210"/>
    </row>
    <row r="211" spans="4:15">
      <c r="E211"/>
      <c r="F211"/>
      <c r="G211"/>
      <c r="H211"/>
      <c r="I211"/>
      <c r="J211"/>
      <c r="K211"/>
      <c r="L211"/>
    </row>
    <row r="212" spans="4:15">
      <c r="E212"/>
      <c r="F212"/>
      <c r="G212"/>
      <c r="H212"/>
      <c r="I212"/>
      <c r="J212"/>
      <c r="K212"/>
      <c r="L212"/>
    </row>
    <row r="213" spans="4:15">
      <c r="E213"/>
      <c r="F213"/>
      <c r="G213"/>
      <c r="H213"/>
      <c r="I213"/>
      <c r="J213"/>
      <c r="K213"/>
      <c r="L213"/>
    </row>
    <row r="214" spans="4:15">
      <c r="E214"/>
      <c r="F214"/>
      <c r="G214"/>
      <c r="H214"/>
      <c r="I214"/>
      <c r="J214"/>
      <c r="K214"/>
      <c r="L214"/>
    </row>
  </sheetData>
  <dataConsolidate/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9">
    <mergeCell ref="K7:K8"/>
    <mergeCell ref="L7:L8"/>
    <mergeCell ref="E7:E8"/>
    <mergeCell ref="F7:F8"/>
    <mergeCell ref="G7:G8"/>
    <mergeCell ref="H7:H8"/>
    <mergeCell ref="I7:I8"/>
    <mergeCell ref="J7:J8"/>
    <mergeCell ref="C7:C8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autoPageBreaks="0"/>
  </sheetPr>
  <dimension ref="B1:E28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4.140625" style="10" customWidth="1"/>
    <col min="4" max="4" width="1.28515625" style="10" customWidth="1"/>
    <col min="5" max="5" width="105.71093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54"/>
    </row>
    <row r="6" spans="2:5" s="12" customFormat="1" ht="13.5" customHeight="1">
      <c r="B6" s="13"/>
      <c r="C6" s="20"/>
      <c r="D6" s="32"/>
      <c r="E6" s="32"/>
    </row>
    <row r="7" spans="2:5" s="12" customFormat="1" ht="12.75" customHeight="1">
      <c r="B7" s="13"/>
      <c r="C7" s="221" t="s">
        <v>179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92" t="s">
        <v>167</v>
      </c>
      <c r="D10" s="32"/>
      <c r="E10" s="144"/>
    </row>
    <row r="11" spans="2:5" s="12" customFormat="1" ht="12.75" customHeight="1">
      <c r="B11" s="13"/>
      <c r="C11" s="92"/>
      <c r="D11" s="32"/>
      <c r="E11" s="135"/>
    </row>
    <row r="12" spans="2:5" s="12" customFormat="1" ht="12.75" customHeight="1">
      <c r="B12" s="13"/>
      <c r="C12" s="92"/>
      <c r="D12" s="32"/>
      <c r="E12" s="135"/>
    </row>
    <row r="13" spans="2:5" s="12" customFormat="1" ht="12.75" customHeight="1">
      <c r="B13" s="13"/>
      <c r="D13" s="32"/>
      <c r="E13" s="135"/>
    </row>
    <row r="14" spans="2:5" s="12" customFormat="1" ht="12.75" customHeight="1">
      <c r="B14" s="13"/>
      <c r="D14" s="32"/>
      <c r="E14" s="135"/>
    </row>
    <row r="15" spans="2:5" s="12" customFormat="1" ht="12.75" customHeight="1">
      <c r="B15" s="13"/>
      <c r="D15" s="32"/>
      <c r="E15" s="135"/>
    </row>
    <row r="16" spans="2:5" s="12" customFormat="1" ht="12.75" customHeight="1">
      <c r="B16" s="13"/>
      <c r="C16" s="6"/>
      <c r="D16" s="32"/>
      <c r="E16" s="135"/>
    </row>
    <row r="17" spans="2:5" s="12" customFormat="1" ht="12.75" customHeight="1">
      <c r="B17" s="13"/>
      <c r="C17" s="6"/>
      <c r="D17" s="32"/>
      <c r="E17" s="135"/>
    </row>
    <row r="18" spans="2:5" s="12" customFormat="1" ht="12.75" customHeight="1">
      <c r="B18" s="13"/>
      <c r="C18" s="23"/>
      <c r="D18" s="32"/>
      <c r="E18" s="135"/>
    </row>
    <row r="19" spans="2:5" s="12" customFormat="1" ht="12.75" customHeight="1">
      <c r="B19" s="13"/>
      <c r="C19" s="20"/>
      <c r="D19" s="32"/>
      <c r="E19" s="135"/>
    </row>
    <row r="20" spans="2:5" s="12" customFormat="1" ht="12.75" customHeight="1">
      <c r="B20" s="13"/>
      <c r="C20" s="20"/>
      <c r="D20" s="32"/>
      <c r="E20" s="135"/>
    </row>
    <row r="21" spans="2:5" s="12" customFormat="1" ht="12.75" customHeight="1">
      <c r="B21" s="13"/>
      <c r="C21" s="20"/>
      <c r="D21" s="32"/>
      <c r="E21" s="135"/>
    </row>
    <row r="22" spans="2:5" ht="12.75" customHeight="1">
      <c r="E22" s="138"/>
    </row>
    <row r="23" spans="2:5" ht="12.75" customHeight="1">
      <c r="E23" s="138"/>
    </row>
    <row r="24" spans="2:5" ht="12.75" customHeight="1">
      <c r="E24" s="138"/>
    </row>
    <row r="25" spans="2:5">
      <c r="E25" s="138"/>
    </row>
    <row r="26" spans="2:5">
      <c r="E26" s="138"/>
    </row>
    <row r="27" spans="2:5">
      <c r="E27" s="6" t="s">
        <v>137</v>
      </c>
    </row>
    <row r="28" spans="2:5">
      <c r="E28" s="6" t="s">
        <v>145</v>
      </c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1"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autoPageBreaks="0" fitToPage="1"/>
  </sheetPr>
  <dimension ref="B1:AI64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.85546875" style="21" customWidth="1"/>
    <col min="4" max="4" width="1.28515625" style="21" customWidth="1"/>
    <col min="5" max="5" width="20.7109375" style="21" customWidth="1"/>
    <col min="6" max="8" width="12.7109375" style="21" customWidth="1"/>
    <col min="9" max="9" width="7.140625" style="21" bestFit="1" customWidth="1"/>
    <col min="10" max="10" width="5.42578125" style="21" bestFit="1" customWidth="1"/>
    <col min="11" max="11" width="5.7109375" style="21" bestFit="1" customWidth="1"/>
    <col min="12" max="12" width="6.5703125" style="21" bestFit="1" customWidth="1"/>
    <col min="13" max="13" width="4.85546875" style="21" bestFit="1" customWidth="1"/>
    <col min="14" max="16" width="5.42578125" style="21" bestFit="1" customWidth="1"/>
    <col min="17" max="18" width="5.7109375" style="21" bestFit="1" customWidth="1"/>
    <col min="19" max="19" width="5.42578125" style="21" bestFit="1" customWidth="1"/>
    <col min="20" max="20" width="5.7109375" style="21" bestFit="1" customWidth="1"/>
    <col min="21" max="21" width="6.28515625" style="21" bestFit="1" customWidth="1"/>
    <col min="22" max="22" width="5.7109375" style="21" bestFit="1" customWidth="1"/>
    <col min="23" max="29" width="5.42578125" style="21" bestFit="1" customWidth="1"/>
    <col min="30" max="30" width="4.85546875" style="21" bestFit="1" customWidth="1"/>
    <col min="31" max="33" width="5.42578125" style="21" bestFit="1" customWidth="1"/>
    <col min="34" max="34" width="10.5703125" style="21" customWidth="1"/>
    <col min="35" max="16384" width="11.42578125" style="21"/>
  </cols>
  <sheetData>
    <row r="1" spans="2:34" s="10" customFormat="1" ht="0.75" customHeight="1"/>
    <row r="2" spans="2:34" s="10" customFormat="1" ht="21" customHeight="1">
      <c r="E2" s="11"/>
      <c r="H2" s="53" t="s">
        <v>18</v>
      </c>
    </row>
    <row r="3" spans="2:34" s="10" customFormat="1" ht="15" customHeight="1">
      <c r="E3" s="219" t="str">
        <f>Indice!F3</f>
        <v>Informe 2016</v>
      </c>
      <c r="F3" s="219"/>
      <c r="G3" s="219"/>
      <c r="H3" s="219"/>
    </row>
    <row r="4" spans="2:34" s="12" customFormat="1" ht="20.25" customHeight="1">
      <c r="B4" s="13"/>
      <c r="C4" s="14" t="s">
        <v>106</v>
      </c>
      <c r="K4"/>
      <c r="L4"/>
      <c r="M4"/>
    </row>
    <row r="5" spans="2:34" s="12" customFormat="1" ht="12.75" customHeight="1">
      <c r="B5" s="13"/>
      <c r="C5" s="15"/>
    </row>
    <row r="6" spans="2:34" s="12" customFormat="1" ht="13.5" customHeight="1">
      <c r="B6" s="13"/>
      <c r="C6" s="20"/>
      <c r="D6" s="32"/>
      <c r="E6" s="32"/>
    </row>
    <row r="7" spans="2:34" ht="15.75" customHeight="1">
      <c r="C7" s="222" t="s">
        <v>180</v>
      </c>
      <c r="E7" s="30"/>
      <c r="F7" s="31" t="s">
        <v>20</v>
      </c>
      <c r="G7" s="31" t="s">
        <v>21</v>
      </c>
      <c r="H7" s="57" t="s">
        <v>19</v>
      </c>
      <c r="I7"/>
      <c r="J7"/>
      <c r="K7"/>
      <c r="L7"/>
      <c r="M7"/>
      <c r="N7"/>
      <c r="O7" s="12"/>
      <c r="P7" s="12"/>
      <c r="Q7" s="12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2:34" ht="12.75" customHeight="1">
      <c r="C8" s="222"/>
      <c r="D8" s="111"/>
      <c r="E8" s="161" t="s">
        <v>0</v>
      </c>
      <c r="F8" s="162">
        <v>27022</v>
      </c>
      <c r="G8" s="162">
        <v>80738</v>
      </c>
      <c r="H8" s="162">
        <f t="shared" ref="H8:H39" si="0">F8-G8</f>
        <v>-53716</v>
      </c>
      <c r="I8" s="213">
        <f>H8/1000-'C9'!K8</f>
        <v>0</v>
      </c>
      <c r="J8"/>
      <c r="K8"/>
      <c r="L8"/>
      <c r="M8"/>
      <c r="N8"/>
      <c r="O8" s="12"/>
      <c r="P8" s="12"/>
      <c r="Q8" s="12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2:34" ht="12.75" customHeight="1">
      <c r="C9" s="222"/>
      <c r="D9" s="111"/>
      <c r="E9" s="161" t="s">
        <v>1</v>
      </c>
      <c r="F9" s="162">
        <v>26343</v>
      </c>
      <c r="G9" s="162">
        <v>19188</v>
      </c>
      <c r="H9" s="162">
        <f t="shared" si="0"/>
        <v>7155</v>
      </c>
      <c r="I9" s="213">
        <f>H9/1000-'C9'!K9</f>
        <v>0</v>
      </c>
      <c r="J9"/>
      <c r="K9"/>
      <c r="L9"/>
      <c r="M9"/>
      <c r="N9"/>
      <c r="O9" s="12"/>
      <c r="P9" s="12"/>
      <c r="Q9" s="1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2:34" ht="12.75" customHeight="1">
      <c r="C10" s="222"/>
      <c r="D10" s="111"/>
      <c r="E10" s="161" t="s">
        <v>2</v>
      </c>
      <c r="F10" s="162">
        <v>14648</v>
      </c>
      <c r="G10" s="162">
        <v>8465</v>
      </c>
      <c r="H10" s="162">
        <f t="shared" si="0"/>
        <v>6183</v>
      </c>
      <c r="I10" s="213">
        <f>H10/1000-'C9'!K10</f>
        <v>0</v>
      </c>
      <c r="J10"/>
      <c r="K10"/>
      <c r="L10"/>
      <c r="M10"/>
      <c r="N10"/>
      <c r="O10" s="12"/>
      <c r="P10" s="12"/>
      <c r="Q10" s="1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2:34" ht="12.75" customHeight="1">
      <c r="C11" s="92" t="s">
        <v>181</v>
      </c>
      <c r="D11" s="111"/>
      <c r="E11" s="161" t="s">
        <v>67</v>
      </c>
      <c r="F11" s="162">
        <v>3083</v>
      </c>
      <c r="G11" s="162">
        <v>6841</v>
      </c>
      <c r="H11" s="162">
        <f t="shared" si="0"/>
        <v>-3758</v>
      </c>
      <c r="I11" s="213">
        <f>H11/1000-'C9'!K11</f>
        <v>0</v>
      </c>
      <c r="J11"/>
      <c r="K11"/>
      <c r="L11"/>
      <c r="M11"/>
      <c r="N11"/>
      <c r="O11" s="12"/>
      <c r="P11" s="12"/>
      <c r="Q11" s="12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2:34" ht="12.75" customHeight="1">
      <c r="D12" s="111"/>
      <c r="E12" s="161" t="s">
        <v>54</v>
      </c>
      <c r="F12" s="162">
        <v>4515</v>
      </c>
      <c r="G12" s="162">
        <v>10942</v>
      </c>
      <c r="H12" s="162">
        <f t="shared" si="0"/>
        <v>-6427</v>
      </c>
      <c r="I12" s="213">
        <f>H12/1000-'C9'!K12</f>
        <v>0</v>
      </c>
      <c r="J12"/>
      <c r="K12"/>
      <c r="L12"/>
      <c r="M12"/>
      <c r="N12"/>
      <c r="O12" s="12"/>
      <c r="P12" s="12"/>
      <c r="Q12" s="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2:34" ht="12.75" customHeight="1">
      <c r="D13" s="111"/>
      <c r="E13" s="161" t="s">
        <v>92</v>
      </c>
      <c r="F13" s="162">
        <v>12396</v>
      </c>
      <c r="G13" s="162">
        <v>6054</v>
      </c>
      <c r="H13" s="162">
        <f t="shared" si="0"/>
        <v>6342</v>
      </c>
      <c r="I13" s="213">
        <f>H13/1000-'C9'!K14</f>
        <v>0</v>
      </c>
      <c r="J13"/>
      <c r="K13"/>
      <c r="L13"/>
      <c r="M13"/>
      <c r="N13"/>
      <c r="O13" s="12"/>
      <c r="P13" s="12"/>
      <c r="Q13" s="1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2:34" ht="12.75" customHeight="1">
      <c r="C14" s="6"/>
      <c r="D14" s="111"/>
      <c r="E14" s="161" t="s">
        <v>62</v>
      </c>
      <c r="F14" s="162">
        <v>15450</v>
      </c>
      <c r="G14" s="162">
        <v>9638</v>
      </c>
      <c r="H14" s="162">
        <f t="shared" si="0"/>
        <v>5812</v>
      </c>
      <c r="I14" s="213">
        <f>H14/1000-'C9'!K15</f>
        <v>0</v>
      </c>
      <c r="J14"/>
      <c r="K14"/>
      <c r="L14"/>
      <c r="M14"/>
      <c r="N14"/>
      <c r="O14" s="12"/>
      <c r="P14" s="12"/>
      <c r="Q14" s="1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2:34" ht="12.75" customHeight="1">
      <c r="C15" s="6"/>
      <c r="D15" s="111"/>
      <c r="E15" s="161" t="s">
        <v>33</v>
      </c>
      <c r="F15" s="162">
        <v>13249</v>
      </c>
      <c r="G15" s="162">
        <v>10597</v>
      </c>
      <c r="H15" s="162">
        <f t="shared" si="0"/>
        <v>2652</v>
      </c>
      <c r="I15" s="213">
        <f>H15/1000-'C9'!K16</f>
        <v>0</v>
      </c>
      <c r="J15"/>
      <c r="K15"/>
      <c r="L15"/>
      <c r="M15"/>
      <c r="N15"/>
      <c r="O15" s="12"/>
      <c r="P15" s="12"/>
      <c r="Q15" s="1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2:34" ht="12.75" customHeight="1">
      <c r="D16" s="111"/>
      <c r="E16" s="161" t="s">
        <v>29</v>
      </c>
      <c r="F16" s="162">
        <v>8358</v>
      </c>
      <c r="G16" s="162">
        <v>9419</v>
      </c>
      <c r="H16" s="162">
        <f t="shared" si="0"/>
        <v>-1061</v>
      </c>
      <c r="I16" s="213">
        <f>H16/1000-'C9'!K17</f>
        <v>0</v>
      </c>
      <c r="J16"/>
      <c r="K16"/>
      <c r="L16"/>
      <c r="M16"/>
      <c r="N16"/>
      <c r="O16" s="12"/>
      <c r="P16" s="12"/>
      <c r="Q16" s="1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3:34" ht="12.75" customHeight="1">
      <c r="C17" s="6"/>
      <c r="D17" s="111"/>
      <c r="E17" s="161" t="s">
        <v>3</v>
      </c>
      <c r="F17" s="162">
        <v>21844.86044199999</v>
      </c>
      <c r="G17" s="162">
        <v>14177.546888999999</v>
      </c>
      <c r="H17" s="162">
        <f t="shared" si="0"/>
        <v>7667.3135529999909</v>
      </c>
      <c r="I17" s="213">
        <f>H17/1000-'C9'!K18</f>
        <v>0</v>
      </c>
      <c r="J17"/>
      <c r="K17"/>
      <c r="L17"/>
      <c r="M17"/>
      <c r="N17"/>
      <c r="O17" s="12"/>
      <c r="P17" s="12"/>
      <c r="Q17" s="1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3:34" ht="12.75" customHeight="1">
      <c r="C18" s="6"/>
      <c r="D18" s="111"/>
      <c r="E18" s="161" t="s">
        <v>63</v>
      </c>
      <c r="F18" s="162">
        <v>3572</v>
      </c>
      <c r="G18" s="162">
        <v>5608</v>
      </c>
      <c r="H18" s="162">
        <f t="shared" si="0"/>
        <v>-2036</v>
      </c>
      <c r="I18" s="213">
        <f>H18/1000-'C9'!K19</f>
        <v>0</v>
      </c>
      <c r="J18"/>
      <c r="K18"/>
      <c r="L18"/>
      <c r="M18"/>
      <c r="N18"/>
      <c r="O18" s="12"/>
      <c r="P18" s="12"/>
      <c r="Q18" s="1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3:34" ht="12.75" customHeight="1">
      <c r="D19" s="111"/>
      <c r="E19" s="161" t="s">
        <v>26</v>
      </c>
      <c r="F19" s="162">
        <v>22110</v>
      </c>
      <c r="G19" s="162">
        <v>3159</v>
      </c>
      <c r="H19" s="162">
        <f t="shared" si="0"/>
        <v>18951</v>
      </c>
      <c r="I19" s="213">
        <f>H19/1000-'C9'!K20</f>
        <v>0</v>
      </c>
      <c r="J19"/>
      <c r="K19"/>
      <c r="L19"/>
      <c r="M19"/>
      <c r="N19"/>
      <c r="O19" s="12"/>
      <c r="P19" s="12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3:34" ht="12.75" customHeight="1">
      <c r="C20" s="6"/>
      <c r="D20" s="111"/>
      <c r="E20" s="161" t="s">
        <v>4</v>
      </c>
      <c r="F20" s="162">
        <v>19900</v>
      </c>
      <c r="G20" s="162">
        <v>61519</v>
      </c>
      <c r="H20" s="162">
        <f t="shared" si="0"/>
        <v>-41619</v>
      </c>
      <c r="I20" s="213">
        <f>H20/1000-'C9'!K21</f>
        <v>0</v>
      </c>
      <c r="J20"/>
      <c r="K20"/>
      <c r="L20"/>
      <c r="M20"/>
      <c r="N20"/>
      <c r="O20" s="12"/>
      <c r="P20" s="12"/>
      <c r="Q20" s="1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3:34" ht="12.75" customHeight="1">
      <c r="D21" s="111"/>
      <c r="E21" s="161" t="s">
        <v>65</v>
      </c>
      <c r="F21" s="162">
        <v>5177</v>
      </c>
      <c r="G21" s="162">
        <v>3162</v>
      </c>
      <c r="H21" s="162">
        <f t="shared" si="0"/>
        <v>2015</v>
      </c>
      <c r="I21" s="213">
        <f>H21/1000-'C9'!K22</f>
        <v>0</v>
      </c>
      <c r="J21"/>
      <c r="K21"/>
      <c r="L21"/>
      <c r="M21"/>
      <c r="N21"/>
      <c r="O21" s="12"/>
      <c r="P21" s="12"/>
      <c r="Q21" s="1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3:34" ht="12.75" customHeight="1">
      <c r="D22" s="111"/>
      <c r="E22" s="161" t="s">
        <v>35</v>
      </c>
      <c r="F22" s="162">
        <v>20206</v>
      </c>
      <c r="G22" s="162">
        <v>2455</v>
      </c>
      <c r="H22" s="162">
        <f t="shared" si="0"/>
        <v>17751</v>
      </c>
      <c r="I22" s="213">
        <f>H22/1000-'C9'!K23</f>
        <v>0</v>
      </c>
      <c r="J22"/>
      <c r="K22"/>
      <c r="L22"/>
      <c r="M22"/>
      <c r="N22"/>
      <c r="O22" s="12"/>
      <c r="P22" s="12"/>
      <c r="Q22" s="1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3:34" ht="12.75" customHeight="1">
      <c r="C23" s="6"/>
      <c r="D23" s="111"/>
      <c r="E23" s="161" t="s">
        <v>5</v>
      </c>
      <c r="F23" s="162">
        <v>9835</v>
      </c>
      <c r="G23" s="162">
        <v>1037</v>
      </c>
      <c r="H23" s="162">
        <f t="shared" si="0"/>
        <v>8798</v>
      </c>
      <c r="I23" s="213">
        <f>H23/1000-'C9'!K24</f>
        <v>0</v>
      </c>
      <c r="J23"/>
      <c r="K23"/>
      <c r="L23"/>
      <c r="M23"/>
      <c r="N23"/>
      <c r="O23" s="12"/>
      <c r="P23" s="12"/>
      <c r="Q23" s="1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3:34" ht="12.75" customHeight="1">
      <c r="C24" s="6"/>
      <c r="D24" s="111"/>
      <c r="E24" s="161" t="s">
        <v>12</v>
      </c>
      <c r="F24" s="162">
        <v>24258</v>
      </c>
      <c r="G24" s="162">
        <v>19343</v>
      </c>
      <c r="H24" s="162">
        <f t="shared" si="0"/>
        <v>4915</v>
      </c>
      <c r="I24" s="213">
        <f>H24/1000-'C9'!K25</f>
        <v>0</v>
      </c>
      <c r="J24"/>
      <c r="K24"/>
      <c r="L24"/>
      <c r="M24"/>
      <c r="N24"/>
      <c r="O24" s="12"/>
      <c r="P24" s="12"/>
      <c r="Q24" s="1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3:34" ht="12.75" customHeight="1">
      <c r="C25" s="6"/>
      <c r="D25" s="111"/>
      <c r="E25" s="161" t="s">
        <v>34</v>
      </c>
      <c r="F25" s="162">
        <v>17965</v>
      </c>
      <c r="G25" s="162">
        <v>5240</v>
      </c>
      <c r="H25" s="162">
        <f t="shared" si="0"/>
        <v>12725</v>
      </c>
      <c r="I25" s="213">
        <f>H25/1000-'C9'!K26</f>
        <v>0</v>
      </c>
      <c r="J25"/>
      <c r="K25"/>
      <c r="L25"/>
      <c r="M25"/>
      <c r="N25"/>
      <c r="O25" s="12"/>
      <c r="P25" s="12"/>
      <c r="Q25" s="1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3:34" ht="12.75" customHeight="1">
      <c r="C26" s="6"/>
      <c r="D26" s="111"/>
      <c r="E26" s="161" t="s">
        <v>36</v>
      </c>
      <c r="F26" s="162">
        <v>870</v>
      </c>
      <c r="G26" s="162">
        <v>1583</v>
      </c>
      <c r="H26" s="162">
        <f t="shared" si="0"/>
        <v>-713</v>
      </c>
      <c r="I26" s="213">
        <f>H26/1000-'C9'!K27</f>
        <v>0</v>
      </c>
      <c r="J26"/>
      <c r="K26"/>
      <c r="L26"/>
      <c r="M26"/>
      <c r="N26"/>
      <c r="O26" s="12"/>
      <c r="P26" s="12"/>
      <c r="Q26" s="1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3:34" ht="12.75" customHeight="1">
      <c r="C27" s="6"/>
      <c r="D27" s="111"/>
      <c r="E27" s="161" t="s">
        <v>6</v>
      </c>
      <c r="F27" s="162">
        <v>43135</v>
      </c>
      <c r="G27" s="162">
        <v>6073</v>
      </c>
      <c r="H27" s="162">
        <f t="shared" si="0"/>
        <v>37062</v>
      </c>
      <c r="I27" s="213">
        <f>H27/1000-'C9'!K29</f>
        <v>0</v>
      </c>
      <c r="J27"/>
      <c r="K27"/>
      <c r="L27"/>
      <c r="M27"/>
      <c r="N27"/>
      <c r="O27" s="12"/>
      <c r="P27" s="12"/>
      <c r="Q27" s="12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3:34" ht="12.75" customHeight="1">
      <c r="C28" s="6"/>
      <c r="D28" s="111"/>
      <c r="E28" s="161" t="s">
        <v>64</v>
      </c>
      <c r="F28" s="162">
        <v>4827</v>
      </c>
      <c r="G28" s="162">
        <v>3797</v>
      </c>
      <c r="H28" s="162">
        <f t="shared" si="0"/>
        <v>1030</v>
      </c>
      <c r="I28" s="213">
        <f>H28/1000-'C9'!K30</f>
        <v>0</v>
      </c>
      <c r="J28"/>
      <c r="K28"/>
      <c r="L28"/>
      <c r="M28"/>
      <c r="N28"/>
      <c r="O28" s="12"/>
      <c r="P28" s="12"/>
      <c r="Q28" s="12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3:34" ht="12.75" customHeight="1">
      <c r="C29" s="6"/>
      <c r="D29" s="111"/>
      <c r="E29" s="161" t="s">
        <v>37</v>
      </c>
      <c r="F29" s="162">
        <v>11108</v>
      </c>
      <c r="G29" s="162">
        <v>2832</v>
      </c>
      <c r="H29" s="162">
        <f t="shared" si="0"/>
        <v>8276</v>
      </c>
      <c r="I29" s="213">
        <f>H29/1000-'C9'!K31</f>
        <v>0</v>
      </c>
      <c r="J29"/>
      <c r="K29"/>
      <c r="L29"/>
      <c r="M29"/>
      <c r="N29"/>
      <c r="O29" s="12"/>
      <c r="P29" s="12"/>
      <c r="Q29" s="12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3:34" ht="12.75" customHeight="1">
      <c r="C30" s="6"/>
      <c r="D30" s="111"/>
      <c r="E30" s="161" t="s">
        <v>7</v>
      </c>
      <c r="F30" s="162">
        <v>7716</v>
      </c>
      <c r="G30" s="162">
        <v>1413</v>
      </c>
      <c r="H30" s="162">
        <f t="shared" si="0"/>
        <v>6303</v>
      </c>
      <c r="I30" s="213">
        <f>H30/1000-'C9'!K32</f>
        <v>0</v>
      </c>
      <c r="J30"/>
      <c r="K30"/>
      <c r="L30"/>
      <c r="M30"/>
      <c r="N30"/>
      <c r="O30" s="12"/>
      <c r="P30" s="12"/>
      <c r="Q30" s="12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3:34" ht="12.75" customHeight="1">
      <c r="C31" s="6"/>
      <c r="D31" s="111"/>
      <c r="E31" s="161" t="s">
        <v>105</v>
      </c>
      <c r="F31" s="162">
        <v>2913</v>
      </c>
      <c r="G31" s="162">
        <v>2584</v>
      </c>
      <c r="H31" s="162">
        <f t="shared" si="0"/>
        <v>329</v>
      </c>
      <c r="I31" s="213">
        <f>H31/1000-'C9'!K33</f>
        <v>0</v>
      </c>
      <c r="J31"/>
      <c r="K31"/>
      <c r="L31"/>
      <c r="M31"/>
      <c r="N31"/>
      <c r="O31" s="12"/>
      <c r="P31" s="12"/>
      <c r="Q31" s="12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3:34" ht="12.75" customHeight="1">
      <c r="C32" s="6"/>
      <c r="D32" s="111"/>
      <c r="E32" s="161" t="s">
        <v>27</v>
      </c>
      <c r="F32" s="162">
        <v>5504</v>
      </c>
      <c r="G32" s="162">
        <v>21076</v>
      </c>
      <c r="H32" s="162">
        <f t="shared" si="0"/>
        <v>-15572</v>
      </c>
      <c r="I32" s="213">
        <f>H32/1000-'C9'!K34</f>
        <v>0</v>
      </c>
      <c r="J32"/>
      <c r="K32"/>
      <c r="L32"/>
      <c r="M32"/>
      <c r="N32"/>
      <c r="O32" s="12"/>
      <c r="P32" s="12"/>
      <c r="Q32" s="1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3:35" ht="12.75" customHeight="1">
      <c r="C33" s="6"/>
      <c r="D33" s="111"/>
      <c r="E33" s="161" t="s">
        <v>28</v>
      </c>
      <c r="F33" s="162">
        <v>14018</v>
      </c>
      <c r="G33" s="162">
        <v>12017</v>
      </c>
      <c r="H33" s="162">
        <f t="shared" si="0"/>
        <v>2001</v>
      </c>
      <c r="I33" s="213">
        <f>H33/1000-'C9'!K35</f>
        <v>0</v>
      </c>
      <c r="J33"/>
      <c r="K33"/>
      <c r="L33"/>
      <c r="M33"/>
      <c r="N33"/>
      <c r="O33" s="12"/>
      <c r="P33" s="12"/>
      <c r="Q33" s="12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3:35" ht="12.75" customHeight="1">
      <c r="C34" s="6"/>
      <c r="D34" s="111"/>
      <c r="E34" s="161" t="s">
        <v>8</v>
      </c>
      <c r="F34" s="162">
        <v>4616</v>
      </c>
      <c r="G34" s="162">
        <v>9701</v>
      </c>
      <c r="H34" s="162">
        <f t="shared" si="0"/>
        <v>-5085</v>
      </c>
      <c r="I34" s="213">
        <f>H34/1000-'C9'!K36</f>
        <v>0</v>
      </c>
      <c r="J34"/>
      <c r="K34"/>
      <c r="L34"/>
      <c r="M34"/>
      <c r="N34"/>
      <c r="O34" s="12"/>
      <c r="P34" s="12"/>
      <c r="Q34" s="12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3:35" ht="12.75" customHeight="1">
      <c r="C35" s="6"/>
      <c r="D35" s="111"/>
      <c r="E35" s="161" t="s">
        <v>32</v>
      </c>
      <c r="F35" s="162">
        <v>13699</v>
      </c>
      <c r="G35" s="162">
        <v>24636</v>
      </c>
      <c r="H35" s="162">
        <f t="shared" si="0"/>
        <v>-10937</v>
      </c>
      <c r="I35" s="213">
        <f>H35/1000-'C9'!K37</f>
        <v>0</v>
      </c>
      <c r="J35"/>
      <c r="K35"/>
      <c r="L35"/>
      <c r="M35"/>
      <c r="N35"/>
      <c r="O35" s="12"/>
      <c r="P35" s="12"/>
      <c r="Q35" s="12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3:35" ht="12.75" customHeight="1">
      <c r="C36" s="6"/>
      <c r="D36" s="111"/>
      <c r="E36" s="161" t="s">
        <v>38</v>
      </c>
      <c r="F36" s="162">
        <v>2296</v>
      </c>
      <c r="G36" s="162">
        <v>7310</v>
      </c>
      <c r="H36" s="162">
        <f t="shared" si="0"/>
        <v>-5014</v>
      </c>
      <c r="I36" s="213">
        <f>H36/1000-'C9'!K38</f>
        <v>0</v>
      </c>
      <c r="J36"/>
      <c r="K36"/>
      <c r="L36"/>
      <c r="M36"/>
      <c r="N36"/>
      <c r="O36" s="12"/>
      <c r="P36" s="12"/>
      <c r="Q36" s="12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3:35" ht="12.75" customHeight="1">
      <c r="C37" s="6"/>
      <c r="D37" s="111"/>
      <c r="E37" s="161" t="s">
        <v>98</v>
      </c>
      <c r="F37" s="162">
        <v>5557</v>
      </c>
      <c r="G37" s="162">
        <v>7875</v>
      </c>
      <c r="H37" s="162">
        <f t="shared" si="0"/>
        <v>-2318</v>
      </c>
      <c r="I37" s="213">
        <f>H37/1000-'C9'!K39</f>
        <v>0</v>
      </c>
      <c r="J37"/>
      <c r="K37"/>
      <c r="L37"/>
      <c r="M37"/>
      <c r="N37"/>
      <c r="O37" s="12"/>
      <c r="P37" s="12"/>
      <c r="Q37" s="12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3:35" ht="12.75" customHeight="1">
      <c r="C38" s="6"/>
      <c r="D38" s="111"/>
      <c r="E38" s="161" t="s">
        <v>30</v>
      </c>
      <c r="F38" s="162">
        <v>17480</v>
      </c>
      <c r="G38" s="162">
        <v>29213</v>
      </c>
      <c r="H38" s="162">
        <f t="shared" si="0"/>
        <v>-11733</v>
      </c>
      <c r="I38" s="213">
        <f>H38/1000-'C9'!K40</f>
        <v>0</v>
      </c>
      <c r="J38"/>
      <c r="K38"/>
      <c r="L38"/>
      <c r="M38"/>
      <c r="N38"/>
      <c r="O38" s="12"/>
      <c r="P38" s="12"/>
      <c r="Q38" s="12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3:35" ht="12.75" customHeight="1">
      <c r="C39" s="6"/>
      <c r="D39" s="111"/>
      <c r="E39" s="161" t="s">
        <v>66</v>
      </c>
      <c r="F39" s="162">
        <v>20089</v>
      </c>
      <c r="G39" s="162">
        <v>15678</v>
      </c>
      <c r="H39" s="162">
        <f t="shared" si="0"/>
        <v>4411</v>
      </c>
      <c r="I39" s="213">
        <f>H39/1000-'C9'!K41</f>
        <v>0</v>
      </c>
      <c r="J39"/>
      <c r="K39"/>
      <c r="L39"/>
      <c r="M39"/>
      <c r="N39"/>
      <c r="O39" s="12"/>
      <c r="P39" s="12"/>
      <c r="Q39" s="12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3:35" ht="12.75" customHeight="1">
      <c r="C40" s="112"/>
      <c r="D40" s="111"/>
      <c r="E40" s="227" t="s">
        <v>137</v>
      </c>
      <c r="F40" s="227"/>
      <c r="G40" s="227"/>
      <c r="H40" s="227"/>
      <c r="I40"/>
      <c r="J40"/>
      <c r="K40"/>
      <c r="L40"/>
      <c r="M40"/>
      <c r="N40"/>
      <c r="O40" s="12"/>
      <c r="P40" s="12"/>
      <c r="Q40" s="12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3:35" ht="16.5" customHeight="1">
      <c r="C41" s="50"/>
      <c r="E41" s="6"/>
      <c r="I41"/>
      <c r="J41" s="117"/>
      <c r="K41"/>
      <c r="L41"/>
      <c r="M41"/>
      <c r="N41"/>
      <c r="O41" s="12"/>
      <c r="P41" s="12"/>
      <c r="Q41" s="12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 s="56"/>
    </row>
    <row r="42" spans="3:35" ht="12.75" customHeight="1">
      <c r="E42" s="6"/>
    </row>
    <row r="43" spans="3:35" ht="12.75" customHeight="1">
      <c r="C43" s="44"/>
      <c r="E43" s="45"/>
      <c r="F43" s="46"/>
      <c r="G43" s="46"/>
      <c r="H43" s="46"/>
    </row>
    <row r="44" spans="3:35" ht="12.75" customHeight="1">
      <c r="C44" s="6"/>
      <c r="F44" s="46"/>
      <c r="G44" s="46"/>
      <c r="H44" s="46"/>
    </row>
    <row r="45" spans="3:35" ht="12.75" customHeight="1">
      <c r="E45" s="24"/>
      <c r="F45" s="47"/>
      <c r="G45" s="47"/>
      <c r="H45" s="47"/>
    </row>
    <row r="46" spans="3:35" s="24" customFormat="1">
      <c r="F46" s="47"/>
      <c r="G46" s="47"/>
      <c r="H46" s="47"/>
    </row>
    <row r="47" spans="3:35" s="24" customFormat="1">
      <c r="F47" s="47"/>
      <c r="G47" s="47"/>
      <c r="H47" s="47"/>
    </row>
    <row r="48" spans="3:35" s="24" customFormat="1">
      <c r="F48" s="47"/>
      <c r="G48" s="47"/>
      <c r="H48" s="47"/>
    </row>
    <row r="49" spans="5:8" s="24" customFormat="1">
      <c r="F49" s="47"/>
      <c r="G49" s="47"/>
      <c r="H49" s="47"/>
    </row>
    <row r="50" spans="5:8" s="24" customFormat="1">
      <c r="F50" s="47"/>
      <c r="G50" s="47"/>
      <c r="H50" s="47"/>
    </row>
    <row r="51" spans="5:8" s="24" customFormat="1">
      <c r="F51" s="47"/>
      <c r="G51" s="47"/>
      <c r="H51" s="47"/>
    </row>
    <row r="52" spans="5:8" s="24" customFormat="1">
      <c r="F52" s="47"/>
      <c r="G52" s="47"/>
      <c r="H52" s="47"/>
    </row>
    <row r="53" spans="5:8" s="24" customFormat="1">
      <c r="F53" s="47"/>
      <c r="G53" s="47"/>
      <c r="H53" s="47"/>
    </row>
    <row r="54" spans="5:8" s="24" customFormat="1"/>
    <row r="55" spans="5:8" s="24" customFormat="1"/>
    <row r="56" spans="5:8" s="24" customFormat="1"/>
    <row r="57" spans="5:8" s="24" customFormat="1"/>
    <row r="58" spans="5:8" s="24" customFormat="1"/>
    <row r="59" spans="5:8" s="24" customFormat="1"/>
    <row r="60" spans="5:8" s="24" customFormat="1"/>
    <row r="61" spans="5:8" s="24" customFormat="1"/>
    <row r="62" spans="5:8" s="24" customFormat="1"/>
    <row r="63" spans="5:8" s="24" customFormat="1"/>
    <row r="64" spans="5:8" s="24" customFormat="1">
      <c r="E64" s="21"/>
      <c r="F64" s="21"/>
      <c r="G64" s="21"/>
      <c r="H64" s="21"/>
    </row>
  </sheetData>
  <sortState ref="Q8:Q49">
    <sortCondition ref="Q8:Q49"/>
  </sortState>
  <mergeCells count="3">
    <mergeCell ref="E3:H3"/>
    <mergeCell ref="E40:H40"/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scale="92" orientation="portrait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autoPageBreaks="0"/>
  </sheetPr>
  <dimension ref="B1:E30"/>
  <sheetViews>
    <sheetView showGridLines="0" showRowColHeaders="0" showOutlineSymbols="0" zoomScaleNormal="100" workbookViewId="0">
      <selection activeCell="A2" sqref="A2: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3.5703125" style="10" customWidth="1"/>
    <col min="4" max="4" width="2.140625" style="10" customWidth="1"/>
    <col min="5" max="5" width="105.71093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54"/>
      <c r="E5" s="59"/>
    </row>
    <row r="6" spans="2:5" s="12" customFormat="1" ht="13.5" customHeight="1">
      <c r="B6" s="13"/>
      <c r="C6" s="20"/>
      <c r="D6" s="32"/>
      <c r="E6" s="32"/>
    </row>
    <row r="7" spans="2:5" s="12" customFormat="1" ht="12.75" customHeight="1">
      <c r="B7" s="13"/>
      <c r="C7" s="221" t="s">
        <v>182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29" t="s">
        <v>183</v>
      </c>
      <c r="D10" s="32"/>
      <c r="E10" s="144"/>
    </row>
    <row r="11" spans="2:5" s="12" customFormat="1" ht="12.75" customHeight="1">
      <c r="B11" s="13"/>
      <c r="D11" s="32"/>
      <c r="E11" s="135"/>
    </row>
    <row r="12" spans="2:5" s="12" customFormat="1" ht="12.75" customHeight="1">
      <c r="B12" s="13"/>
      <c r="C12" s="1"/>
      <c r="D12" s="32"/>
      <c r="E12" s="135"/>
    </row>
    <row r="13" spans="2:5" s="12" customFormat="1" ht="12.75" customHeight="1">
      <c r="B13" s="13"/>
      <c r="C13" s="1"/>
      <c r="D13" s="32"/>
      <c r="E13" s="135"/>
    </row>
    <row r="14" spans="2:5" s="12" customFormat="1" ht="12.75" customHeight="1">
      <c r="B14" s="13"/>
      <c r="C14" s="1"/>
      <c r="D14" s="32"/>
      <c r="E14" s="135"/>
    </row>
    <row r="15" spans="2:5" s="12" customFormat="1" ht="12.75" customHeight="1">
      <c r="B15" s="13"/>
      <c r="C15" s="1"/>
      <c r="D15" s="32"/>
      <c r="E15" s="135"/>
    </row>
    <row r="16" spans="2:5" s="12" customFormat="1" ht="12.75" customHeight="1">
      <c r="B16" s="13"/>
      <c r="D16" s="32"/>
      <c r="E16" s="135"/>
    </row>
    <row r="17" spans="2:5" s="12" customFormat="1" ht="12.75" customHeight="1">
      <c r="B17" s="13"/>
      <c r="C17" s="1"/>
      <c r="D17" s="32"/>
      <c r="E17" s="135"/>
    </row>
    <row r="18" spans="2:5" s="12" customFormat="1" ht="12.75" customHeight="1">
      <c r="B18" s="13"/>
      <c r="C18" s="1"/>
      <c r="D18" s="32"/>
      <c r="E18" s="135"/>
    </row>
    <row r="19" spans="2:5" s="12" customFormat="1" ht="12.75" customHeight="1">
      <c r="B19" s="13"/>
      <c r="D19" s="32"/>
      <c r="E19" s="135"/>
    </row>
    <row r="20" spans="2:5" s="12" customFormat="1" ht="12.75" customHeight="1">
      <c r="B20" s="13"/>
      <c r="C20" s="20"/>
      <c r="D20" s="32"/>
      <c r="E20" s="135"/>
    </row>
    <row r="21" spans="2:5" s="12" customFormat="1" ht="12.75" customHeight="1">
      <c r="B21" s="13"/>
      <c r="C21" s="20"/>
      <c r="D21" s="32"/>
      <c r="E21" s="135"/>
    </row>
    <row r="22" spans="2:5" ht="12.75" customHeight="1">
      <c r="E22" s="138"/>
    </row>
    <row r="23" spans="2:5" ht="12.75" customHeight="1">
      <c r="E23" s="138"/>
    </row>
    <row r="24" spans="2:5" ht="12.75" customHeight="1">
      <c r="E24" s="138"/>
    </row>
    <row r="25" spans="2:5" ht="12.75" customHeight="1">
      <c r="E25" s="138"/>
    </row>
    <row r="26" spans="2:5" ht="12.75" customHeight="1">
      <c r="E26" s="138"/>
    </row>
    <row r="27" spans="2:5" ht="22.5">
      <c r="E27" s="188" t="s">
        <v>152</v>
      </c>
    </row>
    <row r="28" spans="2:5" ht="12" customHeight="1">
      <c r="D28" s="187"/>
      <c r="E28" s="189" t="s">
        <v>153</v>
      </c>
    </row>
    <row r="29" spans="2:5" ht="12" customHeight="1">
      <c r="D29" s="187"/>
      <c r="E29" s="189" t="s">
        <v>154</v>
      </c>
    </row>
    <row r="30" spans="2:5" ht="12" customHeight="1">
      <c r="D30" s="187"/>
      <c r="E30" s="189" t="s">
        <v>139</v>
      </c>
    </row>
  </sheetData>
  <mergeCells count="1"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rgb="FFFF0000"/>
    <pageSetUpPr autoPageBreaks="0"/>
  </sheetPr>
  <dimension ref="B1:E27"/>
  <sheetViews>
    <sheetView showGridLines="0" showRowColHeaders="0" showOutlineSymbols="0" zoomScaleNormal="100" workbookViewId="0">
      <selection activeCell="E42" sqref="E4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3.5703125" style="10" customWidth="1"/>
    <col min="4" max="4" width="1.28515625" style="10" customWidth="1"/>
    <col min="5" max="5" width="58.855468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">
        <v>91</v>
      </c>
    </row>
    <row r="4" spans="2:5" s="12" customFormat="1" ht="20.25" customHeight="1">
      <c r="B4" s="13"/>
      <c r="C4" s="14" t="s">
        <v>22</v>
      </c>
    </row>
    <row r="5" spans="2:5" s="12" customFormat="1" ht="12.75" customHeight="1">
      <c r="B5" s="13"/>
      <c r="C5" s="15"/>
    </row>
    <row r="6" spans="2:5" s="12" customFormat="1" ht="13.5" customHeight="1">
      <c r="B6" s="13"/>
      <c r="C6" s="20"/>
      <c r="D6" s="32"/>
      <c r="E6" s="32"/>
    </row>
    <row r="7" spans="2:5" s="12" customFormat="1" ht="12.75" customHeight="1">
      <c r="B7" s="13"/>
      <c r="C7" s="221" t="s">
        <v>79</v>
      </c>
      <c r="E7" s="36"/>
    </row>
    <row r="8" spans="2:5" s="12" customFormat="1" ht="12.75" customHeight="1">
      <c r="B8" s="13"/>
      <c r="C8" s="221"/>
      <c r="D8" s="32"/>
      <c r="E8" s="36"/>
    </row>
    <row r="9" spans="2:5" s="12" customFormat="1" ht="12.75" customHeight="1">
      <c r="B9" s="13"/>
      <c r="C9" s="221"/>
      <c r="D9" s="32"/>
      <c r="E9" s="36"/>
    </row>
    <row r="10" spans="2:5" s="12" customFormat="1" ht="12.75" customHeight="1">
      <c r="B10" s="13"/>
      <c r="C10" s="221"/>
      <c r="D10" s="32"/>
      <c r="E10" s="36"/>
    </row>
    <row r="11" spans="2:5" s="12" customFormat="1" ht="12.75" customHeight="1">
      <c r="B11" s="13"/>
      <c r="C11" s="92"/>
      <c r="D11" s="32"/>
      <c r="E11" s="18"/>
    </row>
    <row r="12" spans="2:5" s="12" customFormat="1" ht="12.75" customHeight="1">
      <c r="B12" s="13"/>
      <c r="D12" s="32"/>
      <c r="E12" s="18"/>
    </row>
    <row r="13" spans="2:5" s="12" customFormat="1" ht="12.75" customHeight="1">
      <c r="B13" s="13"/>
      <c r="D13" s="32"/>
      <c r="E13" s="18"/>
    </row>
    <row r="14" spans="2:5" s="12" customFormat="1" ht="12.75" customHeight="1">
      <c r="B14" s="13"/>
      <c r="D14" s="32"/>
      <c r="E14" s="18"/>
    </row>
    <row r="15" spans="2:5" s="12" customFormat="1" ht="12.75" customHeight="1">
      <c r="B15" s="13"/>
      <c r="C15" s="52" t="s">
        <v>74</v>
      </c>
      <c r="D15" s="32"/>
      <c r="E15" s="18"/>
    </row>
    <row r="16" spans="2:5" s="12" customFormat="1" ht="12.75" customHeight="1">
      <c r="B16" s="13"/>
      <c r="C16" s="6"/>
      <c r="D16" s="32"/>
      <c r="E16" s="18"/>
    </row>
    <row r="17" spans="2:5" s="12" customFormat="1" ht="12.75" customHeight="1">
      <c r="B17" s="13"/>
      <c r="D17" s="32"/>
      <c r="E17" s="18"/>
    </row>
    <row r="18" spans="2:5" s="12" customFormat="1" ht="12.75" customHeight="1">
      <c r="B18" s="13"/>
      <c r="C18" s="44"/>
      <c r="D18" s="32"/>
      <c r="E18" s="18"/>
    </row>
    <row r="19" spans="2:5" s="12" customFormat="1" ht="12.75" customHeight="1">
      <c r="B19" s="13"/>
      <c r="C19"/>
      <c r="D19" s="32"/>
      <c r="E19" s="18"/>
    </row>
    <row r="20" spans="2:5" s="12" customFormat="1" ht="12.75" customHeight="1">
      <c r="B20" s="13"/>
      <c r="C20" s="38"/>
      <c r="D20" s="32"/>
      <c r="E20" s="18"/>
    </row>
    <row r="21" spans="2:5" s="12" customFormat="1" ht="12.75" customHeight="1">
      <c r="B21" s="13"/>
      <c r="C21" s="38"/>
      <c r="D21" s="32"/>
      <c r="E21" s="18"/>
    </row>
    <row r="22" spans="2:5" ht="12.75" customHeight="1">
      <c r="E22" s="49"/>
    </row>
    <row r="23" spans="2:5" ht="12.75" customHeight="1">
      <c r="E23" s="49"/>
    </row>
    <row r="24" spans="2:5" ht="12.75" customHeight="1">
      <c r="E24" s="49"/>
    </row>
    <row r="25" spans="2:5">
      <c r="E25" s="51" t="s">
        <v>76</v>
      </c>
    </row>
    <row r="26" spans="2:5">
      <c r="E26" s="50" t="s">
        <v>75</v>
      </c>
    </row>
    <row r="27" spans="2:5">
      <c r="E27" s="6" t="s">
        <v>73</v>
      </c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1"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autoPageBreaks="0"/>
  </sheetPr>
  <dimension ref="B1:Q203"/>
  <sheetViews>
    <sheetView showGridLines="0" showRowColHeaders="0" showOutlineSymbols="0" zoomScaleNormal="100" workbookViewId="0">
      <selection activeCell="H127" sqref="H127"/>
    </sheetView>
  </sheetViews>
  <sheetFormatPr baseColWidth="10" defaultColWidth="11.42578125" defaultRowHeight="11.25"/>
  <cols>
    <col min="1" max="1" width="0.140625" style="1" customWidth="1"/>
    <col min="2" max="2" width="2.7109375" style="1" customWidth="1"/>
    <col min="3" max="3" width="14.7109375" style="1" customWidth="1"/>
    <col min="4" max="4" width="16.28515625" style="1" customWidth="1"/>
    <col min="5" max="6" width="11.28515625" style="1" customWidth="1"/>
    <col min="7" max="7" width="9.140625" style="1" customWidth="1"/>
    <col min="8" max="8" width="11.5703125" style="1" customWidth="1"/>
    <col min="9" max="9" width="15.42578125" style="69" customWidth="1"/>
    <col min="10" max="10" width="9.5703125" style="1" customWidth="1"/>
    <col min="11" max="11" width="10.85546875" style="1" bestFit="1" customWidth="1"/>
    <col min="12" max="12" width="11.42578125" style="1" customWidth="1"/>
    <col min="13" max="13" width="5" style="1" customWidth="1"/>
    <col min="14" max="14" width="12.42578125" style="1" customWidth="1"/>
    <col min="15" max="16384" width="11.42578125" style="1"/>
  </cols>
  <sheetData>
    <row r="1" spans="2:16" s="10" customFormat="1" ht="0.75" customHeight="1">
      <c r="F1" s="11"/>
      <c r="I1" s="104"/>
    </row>
    <row r="2" spans="2:16" s="10" customFormat="1" ht="21" customHeight="1">
      <c r="G2" s="11"/>
      <c r="I2" s="105" t="s">
        <v>18</v>
      </c>
    </row>
    <row r="3" spans="2:16" s="12" customFormat="1" ht="15" customHeight="1">
      <c r="C3" s="13"/>
      <c r="D3" s="14"/>
      <c r="G3" s="11"/>
      <c r="I3" s="11" t="str">
        <f>Indice!F3</f>
        <v>Informe 2016</v>
      </c>
    </row>
    <row r="4" spans="2:16" s="12" customFormat="1" ht="20.25" customHeight="1">
      <c r="C4" s="14" t="s">
        <v>106</v>
      </c>
      <c r="D4" s="15"/>
      <c r="I4" s="106"/>
    </row>
    <row r="5" spans="2:16" ht="10.5" hidden="1" customHeight="1">
      <c r="C5" s="2"/>
      <c r="D5" s="2"/>
      <c r="E5" s="2"/>
      <c r="F5" s="3"/>
    </row>
    <row r="6" spans="2:16" ht="20.25" customHeight="1">
      <c r="C6" s="9" t="s">
        <v>108</v>
      </c>
      <c r="D6" s="4"/>
      <c r="E6" s="4"/>
      <c r="F6" s="4"/>
    </row>
    <row r="7" spans="2:16" ht="22.5">
      <c r="C7" s="163"/>
      <c r="D7" s="164" t="s">
        <v>9</v>
      </c>
      <c r="E7" s="204" t="s">
        <v>100</v>
      </c>
      <c r="F7" s="204" t="s">
        <v>16</v>
      </c>
      <c r="G7" s="204" t="s">
        <v>68</v>
      </c>
      <c r="H7" s="204" t="s">
        <v>69</v>
      </c>
      <c r="I7" s="205" t="s">
        <v>70</v>
      </c>
      <c r="J7" s="81"/>
      <c r="K7" s="81" t="s">
        <v>113</v>
      </c>
      <c r="L7" s="81"/>
      <c r="M7" s="81"/>
      <c r="N7" s="81" t="s">
        <v>112</v>
      </c>
      <c r="O7" s="81"/>
      <c r="P7" s="134"/>
    </row>
    <row r="8" spans="2:16" ht="11.25" customHeight="1">
      <c r="B8" s="110" t="s">
        <v>51</v>
      </c>
      <c r="C8" s="139" t="str">
        <f>'C7'!E9</f>
        <v>Alemania</v>
      </c>
      <c r="D8" s="152">
        <f>('C7'!F9/'C7'!$M9)*100</f>
        <v>13.129205502462199</v>
      </c>
      <c r="E8" s="152">
        <f>('C7'!G9/'C7'!$M9)*100</f>
        <v>56.146143978688301</v>
      </c>
      <c r="F8" s="152">
        <f>('C7'!H9/'C7'!$M9)*100</f>
        <v>4.4216214088166694</v>
      </c>
      <c r="G8" s="152">
        <f>('C7'!I9/'C7'!$M9)*100</f>
        <v>12.823440252748444</v>
      </c>
      <c r="H8" s="152">
        <f>('C7'!J9/'C7'!$M9)*100</f>
        <v>5.7203035343444588</v>
      </c>
      <c r="I8" s="152">
        <f>('C7'!K9/'C7'!$M9)*100</f>
        <v>7.7592853229399408</v>
      </c>
      <c r="J8" s="120">
        <f>SUM(D8:I8)</f>
        <v>100</v>
      </c>
      <c r="K8" s="121">
        <v>51.128856624319418</v>
      </c>
      <c r="L8" s="81" t="s">
        <v>62</v>
      </c>
      <c r="M8" s="81"/>
      <c r="N8" s="121">
        <v>8.8626407430193694</v>
      </c>
      <c r="O8" s="81" t="s">
        <v>6</v>
      </c>
      <c r="P8" s="134"/>
    </row>
    <row r="9" spans="2:16" ht="11.25" customHeight="1">
      <c r="B9" s="110" t="s">
        <v>52</v>
      </c>
      <c r="C9" s="139" t="str">
        <f>'C7'!E10</f>
        <v>Austria</v>
      </c>
      <c r="D9" s="152">
        <f>('C7'!F10/'C7'!$M10)*100</f>
        <v>0</v>
      </c>
      <c r="E9" s="152">
        <f>('C7'!G10/'C7'!$M10)*100</f>
        <v>33.857733967886347</v>
      </c>
      <c r="F9" s="152">
        <f>('C7'!H10/'C7'!$M10)*100</f>
        <v>54.538136730169043</v>
      </c>
      <c r="G9" s="152">
        <f>('C7'!I10/'C7'!$M10)*100</f>
        <v>7.2827668017680871</v>
      </c>
      <c r="H9" s="152">
        <f>('C7'!J10/'C7'!$M10)*100</f>
        <v>0</v>
      </c>
      <c r="I9" s="152">
        <f>('C7'!K10/'C7'!$M10)*100</f>
        <v>4.3213625001765257</v>
      </c>
      <c r="J9" s="120">
        <f t="shared" ref="J9:J41" si="0">SUM(D9:I9)</f>
        <v>100</v>
      </c>
      <c r="K9" s="121">
        <v>24.37532632207056</v>
      </c>
      <c r="L9" s="81" t="s">
        <v>36</v>
      </c>
      <c r="M9" s="81"/>
      <c r="N9" s="121">
        <v>8.5833713695438068</v>
      </c>
      <c r="O9" s="81" t="s">
        <v>5</v>
      </c>
      <c r="P9" s="134"/>
    </row>
    <row r="10" spans="2:16" ht="11.25" customHeight="1">
      <c r="B10" s="110" t="s">
        <v>53</v>
      </c>
      <c r="C10" s="139" t="str">
        <f>'C7'!E11</f>
        <v>Bélgica</v>
      </c>
      <c r="D10" s="152">
        <f>('C7'!F11/'C7'!$M11)*100</f>
        <v>51.943934170462256</v>
      </c>
      <c r="E10" s="152">
        <f>('C7'!G11/'C7'!$M11)*100</f>
        <v>30.344246206497395</v>
      </c>
      <c r="F10" s="152">
        <f>('C7'!H11/'C7'!$M11)*100</f>
        <v>1.7765922645260321</v>
      </c>
      <c r="G10" s="152">
        <f>('C7'!I11/'C7'!$M11)*100</f>
        <v>6.3715745237675829</v>
      </c>
      <c r="H10" s="152">
        <f>('C7'!J11/'C7'!$M11)*100</f>
        <v>3.6802637207780764</v>
      </c>
      <c r="I10" s="152">
        <f>('C7'!K11/'C7'!$M11)*100</f>
        <v>5.8833891139686445</v>
      </c>
      <c r="J10" s="120">
        <f t="shared" si="0"/>
        <v>99.999999999999972</v>
      </c>
      <c r="K10" s="121">
        <v>23.535273844620686</v>
      </c>
      <c r="L10" s="81" t="s">
        <v>8</v>
      </c>
      <c r="M10" s="81"/>
      <c r="N10" s="121">
        <v>6.0559073092992204</v>
      </c>
      <c r="O10" s="81" t="s">
        <v>0</v>
      </c>
      <c r="P10" s="134"/>
    </row>
    <row r="11" spans="2:16" ht="11.25" customHeight="1">
      <c r="B11" s="110" t="s">
        <v>93</v>
      </c>
      <c r="C11" s="139" t="str">
        <f>'C7'!E12</f>
        <v>Bosnia-Herzegovina</v>
      </c>
      <c r="D11" s="152">
        <f>('C7'!F12/'C7'!$M12)*100</f>
        <v>0</v>
      </c>
      <c r="E11" s="152">
        <f>('C7'!G12/'C7'!$M12)*100</f>
        <v>65.70084200099059</v>
      </c>
      <c r="F11" s="152">
        <f>('C7'!H12/'C7'!$M12)*100</f>
        <v>34.29915799900941</v>
      </c>
      <c r="G11" s="152">
        <f>('C7'!I12/'C7'!$M12)*100</f>
        <v>0</v>
      </c>
      <c r="H11" s="152">
        <f>('C7'!J12/'C7'!$M12)*100</f>
        <v>0</v>
      </c>
      <c r="I11" s="152">
        <f>('C7'!K12/'C7'!$M12)*100</f>
        <v>0</v>
      </c>
      <c r="J11" s="120">
        <f t="shared" si="0"/>
        <v>100</v>
      </c>
      <c r="K11" s="121">
        <v>20.575323475046211</v>
      </c>
      <c r="L11" s="81" t="s">
        <v>94</v>
      </c>
      <c r="M11" s="81"/>
      <c r="N11" s="121">
        <v>4.9727535711883029</v>
      </c>
      <c r="O11" s="81" t="s">
        <v>3</v>
      </c>
      <c r="P11" s="134"/>
    </row>
    <row r="12" spans="2:16" ht="11.25" customHeight="1">
      <c r="B12" s="110" t="s">
        <v>55</v>
      </c>
      <c r="C12" s="139" t="str">
        <f>'C7'!E13</f>
        <v>Bulgaria</v>
      </c>
      <c r="D12" s="152">
        <f>('C7'!F13/'C7'!$M13)*100</f>
        <v>36.382683265524882</v>
      </c>
      <c r="E12" s="152">
        <f>('C7'!G13/'C7'!$M13)*100</f>
        <v>45.101956294004438</v>
      </c>
      <c r="F12" s="152">
        <f>('C7'!H13/'C7'!$M13)*100</f>
        <v>11.009330767169343</v>
      </c>
      <c r="G12" s="152">
        <f>('C7'!I13/'C7'!$M13)*100</f>
        <v>3.457012692766829</v>
      </c>
      <c r="H12" s="152">
        <f>('C7'!J13/'C7'!$M13)*100</f>
        <v>3.40341559675494</v>
      </c>
      <c r="I12" s="152">
        <f>('C7'!K13/'C7'!$M13)*100</f>
        <v>0.64560138377956988</v>
      </c>
      <c r="J12" s="120">
        <f t="shared" si="0"/>
        <v>99.999999999999986</v>
      </c>
      <c r="K12" s="121">
        <v>17.980026760552853</v>
      </c>
      <c r="L12" s="81" t="s">
        <v>3</v>
      </c>
      <c r="M12" s="81"/>
      <c r="N12" s="121">
        <v>4.6416403110724049</v>
      </c>
      <c r="O12" s="81" t="s">
        <v>2</v>
      </c>
      <c r="P12" s="134"/>
    </row>
    <row r="13" spans="2:16" ht="11.25" customHeight="1">
      <c r="B13" s="110" t="s">
        <v>107</v>
      </c>
      <c r="C13" s="139" t="str">
        <f>'C7'!E14</f>
        <v>Chipre</v>
      </c>
      <c r="D13" s="152">
        <f>('C7'!F14/'C7'!$M14)*100</f>
        <v>0</v>
      </c>
      <c r="E13" s="152">
        <f>('C7'!G14/'C7'!$M14)*100</f>
        <v>95.246216158601584</v>
      </c>
      <c r="F13" s="152">
        <f>('C7'!H14/'C7'!$M14)*100</f>
        <v>0</v>
      </c>
      <c r="G13" s="152">
        <f>('C7'!I14/'C7'!$M14)*100</f>
        <v>4.7537838413984224</v>
      </c>
      <c r="H13" s="152">
        <f>('C7'!J14/'C7'!$M14)*100</f>
        <v>0</v>
      </c>
      <c r="I13" s="152">
        <f>('C7'!K14/'C7'!$M14)*100</f>
        <v>0</v>
      </c>
      <c r="J13" s="120">
        <f t="shared" si="0"/>
        <v>100</v>
      </c>
      <c r="K13" s="121">
        <v>17.511420491624975</v>
      </c>
      <c r="L13" s="81" t="s">
        <v>37</v>
      </c>
      <c r="M13" s="81"/>
      <c r="N13" s="121">
        <v>3.6676646706586826</v>
      </c>
      <c r="O13" s="81" t="s">
        <v>7</v>
      </c>
      <c r="P13" s="134"/>
    </row>
    <row r="14" spans="2:16" ht="11.25" customHeight="1">
      <c r="B14" s="110" t="s">
        <v>97</v>
      </c>
      <c r="C14" s="139" t="str">
        <f>'C7'!E15</f>
        <v>Croacia</v>
      </c>
      <c r="D14" s="152">
        <f>('C7'!F15/'C7'!$M15)*100</f>
        <v>0</v>
      </c>
      <c r="E14" s="152">
        <f>('C7'!G15/'C7'!$M15)*100</f>
        <v>32.525306339904105</v>
      </c>
      <c r="F14" s="152">
        <f>('C7'!H15/'C7'!$M15)*100</f>
        <v>54.430829337595455</v>
      </c>
      <c r="G14" s="152">
        <f>('C7'!I15/'C7'!$M15)*100</f>
        <v>8.9326940152725989</v>
      </c>
      <c r="H14" s="152">
        <f>('C7'!J15/'C7'!$M15)*100</f>
        <v>0.55052388563310251</v>
      </c>
      <c r="I14" s="152">
        <f>('C7'!K15/'C7'!$M15)*100</f>
        <v>3.5606464215947438</v>
      </c>
      <c r="J14" s="120">
        <f t="shared" si="0"/>
        <v>100</v>
      </c>
      <c r="K14" s="121">
        <v>13.038721626394453</v>
      </c>
      <c r="L14" s="81" t="s">
        <v>0</v>
      </c>
      <c r="M14" s="81"/>
      <c r="N14" s="121">
        <v>3.2123176661264177</v>
      </c>
      <c r="O14" s="81" t="s">
        <v>38</v>
      </c>
      <c r="P14" s="134"/>
    </row>
    <row r="15" spans="2:16" ht="11.25" customHeight="1">
      <c r="B15" s="110" t="s">
        <v>80</v>
      </c>
      <c r="C15" s="139" t="str">
        <f>'C7'!E16</f>
        <v>Dinamarca</v>
      </c>
      <c r="D15" s="152">
        <f>('C7'!F16/'C7'!$M16)*100</f>
        <v>0</v>
      </c>
      <c r="E15" s="152">
        <f>('C7'!G16/'C7'!$M16)*100</f>
        <v>37.651977007489982</v>
      </c>
      <c r="F15" s="152">
        <f>('C7'!H16/'C7'!$M16)*100</f>
        <v>6.6190559136039023E-2</v>
      </c>
      <c r="G15" s="152">
        <f>('C7'!I16/'C7'!$M16)*100</f>
        <v>44.406897753004706</v>
      </c>
      <c r="H15" s="152">
        <f>('C7'!J16/'C7'!$M16)*100</f>
        <v>2.5883992335829999</v>
      </c>
      <c r="I15" s="152">
        <f>('C7'!K16/'C7'!$M16)*100</f>
        <v>15.286535446786276</v>
      </c>
      <c r="J15" s="120">
        <f t="shared" si="0"/>
        <v>100</v>
      </c>
      <c r="K15" s="121">
        <v>12.922565679026347</v>
      </c>
      <c r="L15" s="81" t="s">
        <v>35</v>
      </c>
      <c r="M15" s="81"/>
      <c r="N15" s="121">
        <v>3.0795839978436175</v>
      </c>
      <c r="O15" s="81" t="s">
        <v>54</v>
      </c>
      <c r="P15" s="134"/>
    </row>
    <row r="16" spans="2:16" ht="11.25" customHeight="1">
      <c r="B16" s="110" t="s">
        <v>39</v>
      </c>
      <c r="C16" s="139" t="str">
        <f>'C7'!E17</f>
        <v>Eslovaquia</v>
      </c>
      <c r="D16" s="152">
        <f>('C7'!F17/'C7'!$M17)*100</f>
        <v>54.238958990536275</v>
      </c>
      <c r="E16" s="152">
        <f>('C7'!G17/'C7'!$M17)*100</f>
        <v>18.17429022082019</v>
      </c>
      <c r="F16" s="152">
        <f>('C7'!H17/'C7'!$M17)*100</f>
        <v>18.876182965299684</v>
      </c>
      <c r="G16" s="152">
        <f>('C7'!I17/'C7'!$M17)*100</f>
        <v>1.9716088328075712E-2</v>
      </c>
      <c r="H16" s="152">
        <f>('C7'!J17/'C7'!$M17)*100</f>
        <v>2.1490536277602525</v>
      </c>
      <c r="I16" s="152">
        <f>('C7'!K17/'C7'!$M17)*100</f>
        <v>6.5417981072555209</v>
      </c>
      <c r="J16" s="120">
        <f t="shared" si="0"/>
        <v>99.999999999999986</v>
      </c>
      <c r="K16" s="121">
        <v>11.33387358184765</v>
      </c>
      <c r="L16" s="81" t="s">
        <v>38</v>
      </c>
      <c r="M16" s="81"/>
      <c r="N16" s="121">
        <v>2.8665746818140789</v>
      </c>
      <c r="O16" s="81" t="s">
        <v>32</v>
      </c>
      <c r="P16" s="134"/>
    </row>
    <row r="17" spans="2:16" ht="11.25" customHeight="1">
      <c r="B17" s="110" t="s">
        <v>40</v>
      </c>
      <c r="C17" s="139" t="str">
        <f>'C7'!E18</f>
        <v>Eslovenia</v>
      </c>
      <c r="D17" s="152">
        <f>('C7'!F18/'C7'!$M18)*100</f>
        <v>35.600892154290214</v>
      </c>
      <c r="E17" s="152">
        <f>('C7'!G18/'C7'!$M18)*100</f>
        <v>30.195486748884807</v>
      </c>
      <c r="F17" s="152">
        <f>('C7'!H18/'C7'!$M18)*100</f>
        <v>30.687483600104965</v>
      </c>
      <c r="G17" s="152">
        <f>('C7'!I18/'C7'!$M18)*100</f>
        <v>3.9359748097612182E-2</v>
      </c>
      <c r="H17" s="152">
        <f>('C7'!J18/'C7'!$M18)*100</f>
        <v>1.5415901338231437</v>
      </c>
      <c r="I17" s="152">
        <f>('C7'!K18/'C7'!$M18)*100</f>
        <v>1.9351876147992653</v>
      </c>
      <c r="J17" s="120">
        <f t="shared" si="0"/>
        <v>100.00000000000001</v>
      </c>
      <c r="K17" s="121">
        <v>10.482492383193193</v>
      </c>
      <c r="L17" s="81" t="s">
        <v>30</v>
      </c>
      <c r="M17" s="81"/>
      <c r="N17" s="121">
        <v>2.1787443447892687</v>
      </c>
      <c r="O17" s="81" t="s">
        <v>33</v>
      </c>
      <c r="P17" s="134"/>
    </row>
    <row r="18" spans="2:16" ht="11.25" customHeight="1">
      <c r="B18" s="110" t="s">
        <v>41</v>
      </c>
      <c r="C18" s="139" t="str">
        <f>'C7'!E19</f>
        <v>España</v>
      </c>
      <c r="D18" s="152">
        <f>('C7'!F19/'C7'!$M19)*100</f>
        <v>21.398693611931748</v>
      </c>
      <c r="E18" s="152">
        <f>('C7'!G19/'C7'!$M19)*100</f>
        <v>38.879756091568041</v>
      </c>
      <c r="F18" s="152">
        <f>('C7'!H19/'C7'!$M19)*100</f>
        <v>14.941757131027202</v>
      </c>
      <c r="G18" s="152">
        <f>('C7'!I19/'C7'!$M19)*100</f>
        <v>18.193090733252482</v>
      </c>
      <c r="H18" s="152">
        <f>('C7'!J19/'C7'!$M19)*100</f>
        <v>4.9682879113373026</v>
      </c>
      <c r="I18" s="152">
        <f>('C7'!K19/'C7'!$M19)*100</f>
        <v>1.6184145208832295</v>
      </c>
      <c r="J18" s="120">
        <f t="shared" si="0"/>
        <v>100</v>
      </c>
      <c r="K18" s="121">
        <v>8.9941624426453988</v>
      </c>
      <c r="L18" s="81" t="s">
        <v>5</v>
      </c>
      <c r="M18" s="81"/>
      <c r="N18" s="121">
        <v>2.1524500907441015</v>
      </c>
      <c r="O18" s="81" t="s">
        <v>62</v>
      </c>
      <c r="P18" s="134"/>
    </row>
    <row r="19" spans="2:16" ht="11.25" customHeight="1">
      <c r="B19" s="110" t="s">
        <v>81</v>
      </c>
      <c r="C19" s="139" t="str">
        <f>'C7'!E20</f>
        <v>Estonia</v>
      </c>
      <c r="D19" s="152">
        <f>('C7'!F20/'C7'!$M20)*100</f>
        <v>0</v>
      </c>
      <c r="E19" s="152">
        <f>('C7'!G20/'C7'!$M20)*100</f>
        <v>86.203588218363222</v>
      </c>
      <c r="F19" s="152">
        <f>('C7'!H20/'C7'!$M20)*100</f>
        <v>0.335795836131632</v>
      </c>
      <c r="G19" s="152">
        <f>('C7'!I20/'C7'!$M20)*100</f>
        <v>5.679746713997889</v>
      </c>
      <c r="H19" s="152">
        <f>('C7'!J20/'C7'!$M20)*100</f>
        <v>9.5941667466180568E-3</v>
      </c>
      <c r="I19" s="152">
        <f>('C7'!K20/'C7'!$M20)*100</f>
        <v>7.7712750647606255</v>
      </c>
      <c r="J19" s="120">
        <f t="shared" si="0"/>
        <v>100</v>
      </c>
      <c r="K19" s="121">
        <v>8.2198896884692374</v>
      </c>
      <c r="L19" s="81" t="s">
        <v>2</v>
      </c>
      <c r="M19" s="81"/>
      <c r="N19" s="121">
        <v>1.8488981799446316</v>
      </c>
      <c r="O19" s="81" t="s">
        <v>35</v>
      </c>
      <c r="P19" s="134"/>
    </row>
    <row r="20" spans="2:16" ht="11.25" customHeight="1">
      <c r="B20" s="110" t="s">
        <v>82</v>
      </c>
      <c r="C20" s="139" t="str">
        <f>'C7'!E21</f>
        <v>Finlandia</v>
      </c>
      <c r="D20" s="152">
        <f>('C7'!F21/'C7'!$M21)*100</f>
        <v>33.739154136192248</v>
      </c>
      <c r="E20" s="152">
        <f>('C7'!G21/'C7'!$M21)*100</f>
        <v>21.659928224231138</v>
      </c>
      <c r="F20" s="152">
        <f>('C7'!H21/'C7'!$M21)*100</f>
        <v>23.64511879344024</v>
      </c>
      <c r="G20" s="152">
        <f>('C7'!I21/'C7'!$M21)*100</f>
        <v>4.6442253819712596</v>
      </c>
      <c r="H20" s="152">
        <f>('C7'!J21/'C7'!$M21)*100</f>
        <v>0</v>
      </c>
      <c r="I20" s="152">
        <f>('C7'!K21/'C7'!$M21)*100</f>
        <v>16.311573464165114</v>
      </c>
      <c r="J20" s="120">
        <f t="shared" si="0"/>
        <v>100</v>
      </c>
      <c r="K20" s="121">
        <v>8.1989387160545206</v>
      </c>
      <c r="L20" s="81" t="s">
        <v>92</v>
      </c>
      <c r="M20" s="81"/>
      <c r="N20" s="121">
        <v>1.7553915597907859</v>
      </c>
      <c r="O20" s="81" t="s">
        <v>29</v>
      </c>
      <c r="P20" s="134"/>
    </row>
    <row r="21" spans="2:16" ht="11.25" customHeight="1">
      <c r="B21" s="110" t="s">
        <v>42</v>
      </c>
      <c r="C21" s="139" t="str">
        <f>'C7'!E22</f>
        <v>Francia</v>
      </c>
      <c r="D21" s="152">
        <f>('C7'!F22/'C7'!$M22)*100</f>
        <v>72.255688479640796</v>
      </c>
      <c r="E21" s="152">
        <f>('C7'!G22/'C7'!$M22)*100</f>
        <v>9.0097312474476894</v>
      </c>
      <c r="F21" s="152">
        <f>('C7'!H22/'C7'!$M22)*100</f>
        <v>12.023764492896815</v>
      </c>
      <c r="G21" s="152">
        <f>('C7'!I22/'C7'!$M22)*100</f>
        <v>3.8930635457421334</v>
      </c>
      <c r="H21" s="152">
        <f>('C7'!J22/'C7'!$M22)*100</f>
        <v>1.5841740671947251</v>
      </c>
      <c r="I21" s="152">
        <f>('C7'!K22/'C7'!$M22)*100</f>
        <v>1.2335781670778596</v>
      </c>
      <c r="J21" s="120">
        <f t="shared" si="0"/>
        <v>100.00000000000003</v>
      </c>
      <c r="K21" s="121">
        <v>7.6795762992386623</v>
      </c>
      <c r="L21" s="81" t="s">
        <v>63</v>
      </c>
      <c r="M21" s="81"/>
      <c r="N21" s="121">
        <v>1.5879921688057428</v>
      </c>
      <c r="O21" s="81" t="s">
        <v>37</v>
      </c>
      <c r="P21" s="134"/>
    </row>
    <row r="22" spans="2:16" ht="11.25" customHeight="1">
      <c r="B22" s="110" t="s">
        <v>83</v>
      </c>
      <c r="C22" s="139" t="str">
        <f>'C7'!E23</f>
        <v>FYROM</v>
      </c>
      <c r="D22" s="152">
        <f>('C7'!F23/'C7'!$M23)*100</f>
        <v>0</v>
      </c>
      <c r="E22" s="152">
        <f>('C7'!G23/'C7'!$M23)*100</f>
        <v>65.685499802449613</v>
      </c>
      <c r="F22" s="152">
        <f>('C7'!H23/'C7'!$M23)*100</f>
        <v>30.916633741604098</v>
      </c>
      <c r="G22" s="152">
        <f>('C7'!I23/'C7'!$M23)*100</f>
        <v>2.1730541288028444</v>
      </c>
      <c r="H22" s="152">
        <f>('C7'!J23/'C7'!$M23)*100</f>
        <v>0.49387593836428284</v>
      </c>
      <c r="I22" s="152">
        <f>('C7'!K23/'C7'!$M23)*100</f>
        <v>0.73093638877913847</v>
      </c>
      <c r="J22" s="120">
        <f t="shared" si="0"/>
        <v>99.999999999999986</v>
      </c>
      <c r="K22" s="121">
        <v>6.87495181558862</v>
      </c>
      <c r="L22" s="81" t="s">
        <v>12</v>
      </c>
      <c r="M22" s="81"/>
      <c r="N22" s="121">
        <v>1.5758003570983681</v>
      </c>
      <c r="O22" s="81" t="s">
        <v>8</v>
      </c>
      <c r="P22" s="134"/>
    </row>
    <row r="23" spans="2:16" ht="11.25" customHeight="1">
      <c r="B23" s="110" t="s">
        <v>84</v>
      </c>
      <c r="C23" s="139" t="s">
        <v>140</v>
      </c>
      <c r="D23" s="152">
        <f>('C7'!F24/'C7'!$M24)*100</f>
        <v>20.845497060065917</v>
      </c>
      <c r="E23" s="152">
        <f>('C7'!G24/'C7'!$M24)*100</f>
        <v>56.328227129706775</v>
      </c>
      <c r="F23" s="152">
        <f>('C7'!H24/'C7'!$M24)*100</f>
        <v>2.329762403711011</v>
      </c>
      <c r="G23" s="152">
        <f>('C7'!I24/'C7'!$M24)*100</f>
        <v>11.862646220188799</v>
      </c>
      <c r="H23" s="152">
        <f>('C7'!J24/'C7'!$M24)*100</f>
        <v>2.9975100998581929</v>
      </c>
      <c r="I23" s="152">
        <f>('C7'!K24/'C7'!$M24)*100</f>
        <v>5.6363570864692862</v>
      </c>
      <c r="J23" s="120">
        <f t="shared" si="0"/>
        <v>99.999999999999972</v>
      </c>
      <c r="K23" s="121">
        <v>6.8732965961764574</v>
      </c>
      <c r="L23" s="81" t="s">
        <v>28</v>
      </c>
      <c r="M23" s="81"/>
      <c r="N23" s="121">
        <v>1.3612743814095929</v>
      </c>
      <c r="O23" s="81" t="s">
        <v>4</v>
      </c>
      <c r="P23" s="134"/>
    </row>
    <row r="24" spans="2:16" ht="11.25" customHeight="1">
      <c r="B24" s="110" t="s">
        <v>43</v>
      </c>
      <c r="C24" s="139" t="str">
        <f>'C7'!E25</f>
        <v>Grecia</v>
      </c>
      <c r="D24" s="152">
        <f>('C7'!F25/'C7'!$M25)*100</f>
        <v>0</v>
      </c>
      <c r="E24" s="152">
        <f>('C7'!G25/'C7'!$M25)*100</f>
        <v>64.481452732105467</v>
      </c>
      <c r="F24" s="152">
        <f>('C7'!H25/'C7'!$M25)*100</f>
        <v>13.097170277326933</v>
      </c>
      <c r="G24" s="152">
        <f>('C7'!I25/'C7'!$M25)*100</f>
        <v>10.187472067367628</v>
      </c>
      <c r="H24" s="152">
        <f>('C7'!J25/'C7'!$M25)*100</f>
        <v>8.5903135511490589</v>
      </c>
      <c r="I24" s="152">
        <f>('C7'!K25/'C7'!$M25)*100</f>
        <v>3.6435913720509014</v>
      </c>
      <c r="J24" s="120">
        <f t="shared" si="0"/>
        <v>100</v>
      </c>
      <c r="K24" s="121">
        <v>5.6365945058688718</v>
      </c>
      <c r="L24" s="81" t="s">
        <v>1</v>
      </c>
      <c r="M24" s="81"/>
      <c r="N24" s="121">
        <v>0.54352875592306982</v>
      </c>
      <c r="O24" s="81" t="s">
        <v>1</v>
      </c>
      <c r="P24" s="134"/>
    </row>
    <row r="25" spans="2:16" ht="11.25" customHeight="1">
      <c r="B25" s="110" t="s">
        <v>44</v>
      </c>
      <c r="C25" s="139" t="str">
        <f>'C7'!E26</f>
        <v>Holanda</v>
      </c>
      <c r="D25" s="152">
        <f>('C7'!F26/'C7'!$M26)*100</f>
        <v>2.8162204077909045</v>
      </c>
      <c r="E25" s="152">
        <f>('C7'!G26/'C7'!$M26)*100</f>
        <v>85.417141814532684</v>
      </c>
      <c r="F25" s="152">
        <f>('C7'!H26/'C7'!$M26)*100</f>
        <v>9.1228390275053611E-2</v>
      </c>
      <c r="G25" s="152">
        <f>('C7'!I26/'C7'!$M26)*100</f>
        <v>7.110340738037678</v>
      </c>
      <c r="H25" s="152">
        <f>('C7'!J26/'C7'!$M26)*100</f>
        <v>1.4040049263330749</v>
      </c>
      <c r="I25" s="152">
        <f>('C7'!K26/'C7'!$M26)*100</f>
        <v>3.1610637230306069</v>
      </c>
      <c r="J25" s="120">
        <f t="shared" si="0"/>
        <v>100</v>
      </c>
      <c r="K25" s="121">
        <v>5.450340599959973</v>
      </c>
      <c r="L25" s="81" t="s">
        <v>6</v>
      </c>
      <c r="M25" s="81"/>
      <c r="N25" s="121">
        <v>9.1550381620538121E-2</v>
      </c>
      <c r="O25" s="81" t="s">
        <v>12</v>
      </c>
      <c r="P25" s="134"/>
    </row>
    <row r="26" spans="2:16" ht="11.25" customHeight="1">
      <c r="B26" s="110" t="s">
        <v>45</v>
      </c>
      <c r="C26" s="139" t="str">
        <f>'C7'!E27</f>
        <v>Hungría</v>
      </c>
      <c r="D26" s="152">
        <f>('C7'!F27/'C7'!$M27)*100</f>
        <v>53.706731110953164</v>
      </c>
      <c r="E26" s="152">
        <f>('C7'!G27/'C7'!$M27)*100</f>
        <v>35.663515530599192</v>
      </c>
      <c r="F26" s="152">
        <f>('C7'!H27/'C7'!$M27)*100</f>
        <v>0.89913995308835026</v>
      </c>
      <c r="G26" s="152">
        <f>('C7'!I27/'C7'!$M27)*100</f>
        <v>2.3669059634657761</v>
      </c>
      <c r="H26" s="152">
        <f>('C7'!J27/'C7'!$M27)*100</f>
        <v>0.11372521145781506</v>
      </c>
      <c r="I26" s="152">
        <f>('C7'!K27/'C7'!$M27)*100</f>
        <v>7.2499822304357098</v>
      </c>
      <c r="J26" s="120">
        <f t="shared" si="0"/>
        <v>100.00000000000001</v>
      </c>
      <c r="K26" s="121">
        <v>5.2440408626560728</v>
      </c>
      <c r="L26" s="81" t="s">
        <v>104</v>
      </c>
      <c r="M26" s="81"/>
      <c r="N26" s="121">
        <v>4.8027190778779372E-2</v>
      </c>
      <c r="O26" s="81" t="s">
        <v>34</v>
      </c>
      <c r="P26" s="134"/>
    </row>
    <row r="27" spans="2:16" ht="11.25" customHeight="1">
      <c r="B27" s="110" t="s">
        <v>85</v>
      </c>
      <c r="C27" s="139" t="str">
        <f>'C7'!E28</f>
        <v>Irlanda</v>
      </c>
      <c r="D27" s="152">
        <f>('C7'!F28/'C7'!$M28)*100</f>
        <v>0</v>
      </c>
      <c r="E27" s="152">
        <f>('C7'!G28/'C7'!$M28)*100</f>
        <v>74.670138888888886</v>
      </c>
      <c r="F27" s="152">
        <f>('C7'!H28/'C7'!$M28)*100</f>
        <v>3.3437499999999996</v>
      </c>
      <c r="G27" s="152">
        <f>('C7'!I28/'C7'!$M28)*100</f>
        <v>21.239583333333336</v>
      </c>
      <c r="H27" s="152">
        <f>('C7'!J28/'C7'!$M28)*100</f>
        <v>0</v>
      </c>
      <c r="I27" s="152">
        <f>('C7'!K28/'C7'!$M28)*100</f>
        <v>0.74652777777777768</v>
      </c>
      <c r="J27" s="120">
        <f t="shared" si="0"/>
        <v>100</v>
      </c>
      <c r="K27" s="121">
        <v>3.8587146653869615</v>
      </c>
      <c r="L27" s="81" t="s">
        <v>4</v>
      </c>
      <c r="M27" s="81"/>
      <c r="N27" s="121">
        <v>2.9177525347975197E-2</v>
      </c>
      <c r="O27" s="81" t="s">
        <v>28</v>
      </c>
      <c r="P27" s="134"/>
    </row>
    <row r="28" spans="2:16" ht="11.25" customHeight="1">
      <c r="B28" s="110" t="s">
        <v>96</v>
      </c>
      <c r="C28" s="139" t="str">
        <f>'C7'!E29</f>
        <v>Islandia</v>
      </c>
      <c r="D28" s="152">
        <f>('C7'!F29/'C7'!$M29)*100</f>
        <v>0</v>
      </c>
      <c r="E28" s="152">
        <f>('C7'!G29/'C7'!$M29)*100</f>
        <v>0</v>
      </c>
      <c r="F28" s="152">
        <f>('C7'!H29/'C7'!$M29)*100</f>
        <v>73.962368566685115</v>
      </c>
      <c r="G28" s="152">
        <f>('C7'!I29/'C7'!$M29)*100</f>
        <v>4.9806308799114546E-2</v>
      </c>
      <c r="H28" s="152">
        <f>('C7'!J29/'C7'!$M29)*100</f>
        <v>0</v>
      </c>
      <c r="I28" s="152">
        <f>('C7'!K29/'C7'!$M29)*100</f>
        <v>25.987825124515769</v>
      </c>
      <c r="J28" s="120">
        <f t="shared" si="0"/>
        <v>100</v>
      </c>
      <c r="K28" s="121">
        <v>3.5204135616790357</v>
      </c>
      <c r="L28" s="81" t="s">
        <v>26</v>
      </c>
      <c r="M28" s="81"/>
      <c r="N28" s="121">
        <v>0</v>
      </c>
      <c r="O28" s="81" t="s">
        <v>104</v>
      </c>
      <c r="P28" s="134"/>
    </row>
    <row r="29" spans="2:16" ht="11.25" customHeight="1">
      <c r="B29" s="110" t="s">
        <v>46</v>
      </c>
      <c r="C29" s="139" t="str">
        <f>'C7'!E30</f>
        <v>Italia</v>
      </c>
      <c r="D29" s="152">
        <f>('C7'!F30/'C7'!$M30)*100</f>
        <v>0</v>
      </c>
      <c r="E29" s="152">
        <f>('C7'!G30/'C7'!$M30)*100</f>
        <v>60.973195303881525</v>
      </c>
      <c r="F29" s="152">
        <f>('C7'!H30/'C7'!$M30)*100</f>
        <v>15.452699099204404</v>
      </c>
      <c r="G29" s="152">
        <f>('C7'!I30/'C7'!$M30)*100</f>
        <v>6.3475770571088317</v>
      </c>
      <c r="H29" s="152">
        <f>('C7'!J30/'C7'!$M30)*100</f>
        <v>8.2331840530687685</v>
      </c>
      <c r="I29" s="152">
        <f>('C7'!K30/'C7'!$M30)*100</f>
        <v>8.9933444867364596</v>
      </c>
      <c r="J29" s="120">
        <f t="shared" si="0"/>
        <v>100</v>
      </c>
      <c r="K29" s="121">
        <v>3.2255890743278148</v>
      </c>
      <c r="L29" s="81" t="s">
        <v>54</v>
      </c>
      <c r="M29" s="81"/>
      <c r="N29" s="121">
        <v>0</v>
      </c>
      <c r="O29" s="81" t="s">
        <v>92</v>
      </c>
      <c r="P29" s="134"/>
    </row>
    <row r="30" spans="2:16" ht="11.25" customHeight="1">
      <c r="B30" s="110" t="s">
        <v>86</v>
      </c>
      <c r="C30" s="139" t="str">
        <f>'C7'!E31</f>
        <v>Letonia</v>
      </c>
      <c r="D30" s="152">
        <f>('C7'!F31/'C7'!$M31)*100</f>
        <v>0</v>
      </c>
      <c r="E30" s="152">
        <f>('C7'!G31/'C7'!$M31)*100</f>
        <v>45.781026537422534</v>
      </c>
      <c r="F30" s="152">
        <f>('C7'!H31/'C7'!$M31)*100</f>
        <v>39.996821865564911</v>
      </c>
      <c r="G30" s="152">
        <f>('C7'!I31/'C7'!$M31)*100</f>
        <v>2.0022246941045605</v>
      </c>
      <c r="H30" s="152">
        <f>('C7'!J31/'C7'!$M31)*100</f>
        <v>0</v>
      </c>
      <c r="I30" s="152">
        <f>('C7'!K31/'C7'!$M31)*100</f>
        <v>12.219926902907993</v>
      </c>
      <c r="J30" s="120">
        <f t="shared" si="0"/>
        <v>100</v>
      </c>
      <c r="K30" s="121">
        <v>2.7107315261789826</v>
      </c>
      <c r="L30" s="81" t="s">
        <v>64</v>
      </c>
      <c r="M30" s="81"/>
      <c r="N30" s="121">
        <v>0</v>
      </c>
      <c r="O30" s="81" t="s">
        <v>63</v>
      </c>
      <c r="P30" s="134"/>
    </row>
    <row r="31" spans="2:16" ht="11.25" customHeight="1">
      <c r="B31" s="110" t="s">
        <v>87</v>
      </c>
      <c r="C31" s="139" t="str">
        <f>'C7'!E32</f>
        <v>Lituania</v>
      </c>
      <c r="D31" s="152">
        <f>('C7'!F32/'C7'!$M32)*100</f>
        <v>0</v>
      </c>
      <c r="E31" s="152">
        <f>('C7'!G32/'C7'!$M32)*100</f>
        <v>34.893081761006286</v>
      </c>
      <c r="F31" s="152">
        <f>('C7'!H32/'C7'!$M32)*100</f>
        <v>25.559748427672957</v>
      </c>
      <c r="G31" s="152">
        <f>('C7'!I32/'C7'!$M32)*100</f>
        <v>28.477987421383645</v>
      </c>
      <c r="H31" s="152">
        <f>('C7'!J32/'C7'!$M32)*100</f>
        <v>1.7106918238993711</v>
      </c>
      <c r="I31" s="152">
        <f>('C7'!K32/'C7'!$M32)*100</f>
        <v>9.3584905660377355</v>
      </c>
      <c r="J31" s="120">
        <f t="shared" si="0"/>
        <v>99.999999999999986</v>
      </c>
      <c r="K31" s="121">
        <v>2.4752475247524752</v>
      </c>
      <c r="L31" s="81" t="s">
        <v>34</v>
      </c>
      <c r="M31" s="81"/>
      <c r="N31" s="121">
        <v>0</v>
      </c>
      <c r="O31" s="81" t="s">
        <v>26</v>
      </c>
      <c r="P31" s="134"/>
    </row>
    <row r="32" spans="2:16" ht="11.25" customHeight="1">
      <c r="B32" s="110" t="s">
        <v>47</v>
      </c>
      <c r="C32" s="139" t="str">
        <f>'C7'!E33</f>
        <v>Luxemburgo</v>
      </c>
      <c r="D32" s="152">
        <f>('C7'!F33/'C7'!$M33)*100</f>
        <v>0</v>
      </c>
      <c r="E32" s="152">
        <f>('C7'!G33/'C7'!$M33)*100</f>
        <v>17.395392571697226</v>
      </c>
      <c r="F32" s="152">
        <f>('C7'!H33/'C7'!$M33)*100</f>
        <v>70.992007522331932</v>
      </c>
      <c r="G32" s="152">
        <f>('C7'!I33/'C7'!$M33)*100</f>
        <v>4.2783262811471561</v>
      </c>
      <c r="H32" s="152">
        <f>('C7'!J33/'C7'!$M33)*100</f>
        <v>4.7954866008462629</v>
      </c>
      <c r="I32" s="152">
        <f>('C7'!K33/'C7'!$M33)*100</f>
        <v>2.5387870239774331</v>
      </c>
      <c r="J32" s="120">
        <f t="shared" si="0"/>
        <v>100.00000000000001</v>
      </c>
      <c r="K32" s="121">
        <v>2.4152628374264258</v>
      </c>
      <c r="L32" s="81" t="s">
        <v>65</v>
      </c>
      <c r="M32" s="81"/>
      <c r="N32" s="121">
        <v>0</v>
      </c>
      <c r="O32" s="81" t="s">
        <v>65</v>
      </c>
      <c r="P32" s="134"/>
    </row>
    <row r="33" spans="2:16" ht="11.25" customHeight="1">
      <c r="B33" s="110" t="s">
        <v>102</v>
      </c>
      <c r="C33" s="139" t="str">
        <f>'C7'!E34</f>
        <v>Montenegro</v>
      </c>
      <c r="D33" s="152">
        <f>('C7'!F34/'C7'!$M34)*100</f>
        <v>0</v>
      </c>
      <c r="E33" s="152">
        <f>('C7'!G34/'C7'!$M34)*100</f>
        <v>40.869865377977213</v>
      </c>
      <c r="F33" s="152">
        <f>('C7'!H34/'C7'!$M34)*100</f>
        <v>59.13013462202278</v>
      </c>
      <c r="G33" s="152">
        <f>('C7'!I34/'C7'!$M34)*100</f>
        <v>0</v>
      </c>
      <c r="H33" s="152">
        <f>('C7'!J34/'C7'!$M34)*100</f>
        <v>0</v>
      </c>
      <c r="I33" s="152">
        <f>('C7'!K34/'C7'!$M34)*100</f>
        <v>0</v>
      </c>
      <c r="J33" s="120">
        <f t="shared" si="0"/>
        <v>100</v>
      </c>
      <c r="K33" s="121">
        <v>1.7342435526134328</v>
      </c>
      <c r="L33" s="81" t="s">
        <v>27</v>
      </c>
      <c r="M33" s="81"/>
      <c r="N33" s="121">
        <v>0</v>
      </c>
      <c r="O33" s="81" t="s">
        <v>36</v>
      </c>
      <c r="P33" s="134"/>
    </row>
    <row r="34" spans="2:16" ht="11.25" customHeight="1">
      <c r="B34" s="110" t="s">
        <v>88</v>
      </c>
      <c r="C34" s="139" t="str">
        <f>'C7'!E35</f>
        <v>Noruega</v>
      </c>
      <c r="D34" s="152">
        <f>('C7'!F35/'C7'!$M35)*100</f>
        <v>0</v>
      </c>
      <c r="E34" s="152">
        <f>('C7'!G35/'C7'!$M35)*100</f>
        <v>2.1953579636324538</v>
      </c>
      <c r="F34" s="152">
        <f>('C7'!H35/'C7'!$M35)*100</f>
        <v>96.377356969102379</v>
      </c>
      <c r="G34" s="152">
        <f>('C7'!I35/'C7'!$M35)*100</f>
        <v>1.4272850672651767</v>
      </c>
      <c r="H34" s="152">
        <f>('C7'!J35/'C7'!$M35)*100</f>
        <v>0</v>
      </c>
      <c r="I34" s="152">
        <f>('C7'!K35/'C7'!$M35)*100</f>
        <v>0</v>
      </c>
      <c r="J34" s="120">
        <f t="shared" si="0"/>
        <v>100.00000000000001</v>
      </c>
      <c r="K34" s="121">
        <v>0.72599259822821705</v>
      </c>
      <c r="L34" s="81" t="s">
        <v>32</v>
      </c>
      <c r="M34" s="81"/>
      <c r="N34" s="121">
        <v>0</v>
      </c>
      <c r="O34" s="81" t="s">
        <v>94</v>
      </c>
      <c r="P34" s="134"/>
    </row>
    <row r="35" spans="2:16" ht="11.25" customHeight="1">
      <c r="B35" s="110" t="s">
        <v>48</v>
      </c>
      <c r="C35" s="139" t="str">
        <f>'C7'!E36</f>
        <v>Polonia</v>
      </c>
      <c r="D35" s="152">
        <f>('C7'!F36/'C7'!$M36)*100</f>
        <v>0</v>
      </c>
      <c r="E35" s="152">
        <f>('C7'!G36/'C7'!$M36)*100</f>
        <v>85.638249535901139</v>
      </c>
      <c r="F35" s="152">
        <f>('C7'!H36/'C7'!$M36)*100</f>
        <v>1.6856849839674934</v>
      </c>
      <c r="G35" s="152">
        <f>('C7'!I36/'C7'!$M36)*100</f>
        <v>7.906557100388155</v>
      </c>
      <c r="H35" s="152">
        <f>('C7'!J36/'C7'!$M36)*100</f>
        <v>8.0487076631486021E-2</v>
      </c>
      <c r="I35" s="152">
        <f>('C7'!K36/'C7'!$M36)*100</f>
        <v>4.6890213031117334</v>
      </c>
      <c r="J35" s="120">
        <f t="shared" si="0"/>
        <v>100</v>
      </c>
      <c r="K35" s="121">
        <v>0.19996667222129647</v>
      </c>
      <c r="L35" s="81" t="s">
        <v>66</v>
      </c>
      <c r="M35" s="81"/>
      <c r="N35" s="121">
        <v>0</v>
      </c>
      <c r="O35" s="81" t="s">
        <v>95</v>
      </c>
      <c r="P35" s="134"/>
    </row>
    <row r="36" spans="2:16" ht="11.25" customHeight="1">
      <c r="B36" s="110" t="s">
        <v>49</v>
      </c>
      <c r="C36" s="139" t="str">
        <f>'C7'!E37</f>
        <v>Portugal</v>
      </c>
      <c r="D36" s="152">
        <f>('C7'!F37/'C7'!$M37)*100</f>
        <v>0</v>
      </c>
      <c r="E36" s="152">
        <f>('C7'!G37/'C7'!$M37)*100</f>
        <v>42.211325076956115</v>
      </c>
      <c r="F36" s="152">
        <f>('C7'!H37/'C7'!$M37)*100</f>
        <v>29.765910229794546</v>
      </c>
      <c r="G36" s="152">
        <f>('C7'!I37/'C7'!$M37)*100</f>
        <v>21.81616436394874</v>
      </c>
      <c r="H36" s="152">
        <f>('C7'!J37/'C7'!$M37)*100</f>
        <v>1.3959481709499606</v>
      </c>
      <c r="I36" s="152">
        <f>('C7'!K37/'C7'!$M37)*100</f>
        <v>4.8106521583506332</v>
      </c>
      <c r="J36" s="120">
        <f t="shared" si="0"/>
        <v>100</v>
      </c>
      <c r="K36" s="121">
        <v>5.9988002399520089E-2</v>
      </c>
      <c r="L36" s="81" t="s">
        <v>95</v>
      </c>
      <c r="M36" s="81"/>
      <c r="N36" s="121">
        <v>0</v>
      </c>
      <c r="O36" s="81" t="s">
        <v>64</v>
      </c>
      <c r="P36" s="134"/>
    </row>
    <row r="37" spans="2:16" ht="11.25" customHeight="1">
      <c r="B37" s="110" t="s">
        <v>50</v>
      </c>
      <c r="C37" s="139" t="str">
        <f>'C7'!E38</f>
        <v>República Checa</v>
      </c>
      <c r="D37" s="152">
        <f>('C7'!F38/'C7'!$M38)*100</f>
        <v>29.429892141756547</v>
      </c>
      <c r="E37" s="152">
        <f>('C7'!G38/'C7'!$M38)*100</f>
        <v>57.69703875386827</v>
      </c>
      <c r="F37" s="152">
        <f>('C7'!H38/'C7'!$M38)*100</f>
        <v>4.1071590423534596</v>
      </c>
      <c r="G37" s="152">
        <f>('C7'!I38/'C7'!$M38)*100</f>
        <v>0.63057580505237532</v>
      </c>
      <c r="H37" s="152">
        <f>('C7'!J38/'C7'!$M38)*100</f>
        <v>2.6932190441662027</v>
      </c>
      <c r="I37" s="152">
        <f>('C7'!K38/'C7'!$M38)*100</f>
        <v>5.4421152128031496</v>
      </c>
      <c r="J37" s="120">
        <f t="shared" si="0"/>
        <v>99.999999999999986</v>
      </c>
      <c r="K37" s="121">
        <v>2.865945403740059E-2</v>
      </c>
      <c r="L37" s="81" t="s">
        <v>29</v>
      </c>
      <c r="M37" s="81"/>
      <c r="N37" s="121">
        <v>0</v>
      </c>
      <c r="O37" s="81" t="s">
        <v>105</v>
      </c>
      <c r="P37" s="134"/>
    </row>
    <row r="38" spans="2:16" ht="11.25" customHeight="1">
      <c r="B38" s="110" t="s">
        <v>56</v>
      </c>
      <c r="C38" s="139" t="str">
        <f>'C7'!E39</f>
        <v>Rumania</v>
      </c>
      <c r="D38" s="152">
        <f>('C7'!F39/'C7'!$M39)*100</f>
        <v>17.091706368177249</v>
      </c>
      <c r="E38" s="152">
        <f>('C7'!G39/'C7'!$M39)*100</f>
        <v>38.64426897017853</v>
      </c>
      <c r="F38" s="152">
        <f>('C7'!H39/'C7'!$M39)*100</f>
        <v>29.800036267123854</v>
      </c>
      <c r="G38" s="152">
        <f>('C7'!I39/'C7'!$M39)*100</f>
        <v>10.754850727815235</v>
      </c>
      <c r="H38" s="152">
        <f>('C7'!J39/'C7'!$M39)*100</f>
        <v>2.9706071446233988</v>
      </c>
      <c r="I38" s="152">
        <f>('C7'!K39/'C7'!$M39)*100</f>
        <v>0.73853052208173287</v>
      </c>
      <c r="J38" s="120">
        <f t="shared" si="0"/>
        <v>100</v>
      </c>
      <c r="K38" s="121">
        <v>2.3811413604254306E-2</v>
      </c>
      <c r="L38" s="81" t="s">
        <v>33</v>
      </c>
      <c r="M38" s="81"/>
      <c r="N38" s="121">
        <v>0</v>
      </c>
      <c r="O38" s="81" t="s">
        <v>27</v>
      </c>
      <c r="P38" s="134"/>
    </row>
    <row r="39" spans="2:16" ht="11.25" customHeight="1">
      <c r="B39" s="110" t="s">
        <v>99</v>
      </c>
      <c r="C39" s="139" t="str">
        <f>'C7'!E40</f>
        <v>Serbia</v>
      </c>
      <c r="D39" s="152">
        <f>('C7'!F40/'C7'!$M40)*100</f>
        <v>0</v>
      </c>
      <c r="E39" s="152">
        <f>('C7'!G40/'C7'!$M40)*100</f>
        <v>73.147072077413853</v>
      </c>
      <c r="F39" s="152">
        <f>('C7'!H40/'C7'!$M40)*100</f>
        <v>26.852927922586154</v>
      </c>
      <c r="G39" s="152">
        <f>('C7'!I40/'C7'!$M40)*100</f>
        <v>0</v>
      </c>
      <c r="H39" s="152">
        <f>('C7'!J40/'C7'!$M40)*100</f>
        <v>0</v>
      </c>
      <c r="I39" s="152">
        <f>('C7'!K40/'C7'!$M40)*100</f>
        <v>0</v>
      </c>
      <c r="J39" s="120">
        <f t="shared" si="0"/>
        <v>100</v>
      </c>
      <c r="K39" s="121">
        <v>0</v>
      </c>
      <c r="L39" s="81" t="s">
        <v>67</v>
      </c>
      <c r="M39" s="81"/>
      <c r="N39" s="121">
        <v>0</v>
      </c>
      <c r="O39" s="81" t="s">
        <v>98</v>
      </c>
      <c r="P39" s="134"/>
    </row>
    <row r="40" spans="2:16" ht="11.25" customHeight="1">
      <c r="B40" s="110" t="s">
        <v>89</v>
      </c>
      <c r="C40" s="139" t="str">
        <f>'C7'!E41</f>
        <v>Suecia</v>
      </c>
      <c r="D40" s="152">
        <f>('C7'!F41/'C7'!$M41)*100</f>
        <v>39.957759957759954</v>
      </c>
      <c r="E40" s="152">
        <f>('C7'!G41/'C7'!$M41)*100</f>
        <v>2.705342705342705</v>
      </c>
      <c r="F40" s="152">
        <f>('C7'!H41/'C7'!$M41)*100</f>
        <v>40.420420420420413</v>
      </c>
      <c r="G40" s="152">
        <f>('C7'!I41/'C7'!$M41)*100</f>
        <v>10.181170181170181</v>
      </c>
      <c r="H40" s="152">
        <f>('C7'!J41/'C7'!$M41)*100</f>
        <v>0</v>
      </c>
      <c r="I40" s="152">
        <f>('C7'!K41/'C7'!$M41)*100</f>
        <v>6.7353067353067342</v>
      </c>
      <c r="J40" s="120">
        <f t="shared" si="0"/>
        <v>99.999999999999986</v>
      </c>
      <c r="K40" s="121">
        <v>0</v>
      </c>
      <c r="L40" s="81" t="s">
        <v>105</v>
      </c>
      <c r="M40" s="81"/>
      <c r="N40" s="121">
        <v>0</v>
      </c>
      <c r="O40" s="81" t="s">
        <v>30</v>
      </c>
      <c r="P40" s="134"/>
    </row>
    <row r="41" spans="2:16" ht="11.25" customHeight="1">
      <c r="B41" s="110" t="s">
        <v>90</v>
      </c>
      <c r="C41" s="165" t="str">
        <f>'C7'!E42</f>
        <v>Suiza</v>
      </c>
      <c r="D41" s="166">
        <f>('C7'!F42/'C7'!$M42)*100</f>
        <v>32.838897093428976</v>
      </c>
      <c r="E41" s="166">
        <f>('C7'!G42/'C7'!$M42)*100</f>
        <v>3.494052159236599</v>
      </c>
      <c r="F41" s="166">
        <f>('C7'!H42/'C7'!$M42)*100</f>
        <v>58.955841542381414</v>
      </c>
      <c r="G41" s="166">
        <f>('C7'!I42/'C7'!$M42)*100</f>
        <v>0.2142196400460897</v>
      </c>
      <c r="H41" s="166">
        <f>('C7'!J42/'C7'!$M42)*100</f>
        <v>0.73029422742985117</v>
      </c>
      <c r="I41" s="166">
        <f>('C7'!K42/'C7'!$M42)*100</f>
        <v>3.7666953374770773</v>
      </c>
      <c r="J41" s="120">
        <f t="shared" si="0"/>
        <v>100.00000000000001</v>
      </c>
      <c r="K41" s="121">
        <v>0</v>
      </c>
      <c r="L41" s="81" t="s">
        <v>98</v>
      </c>
      <c r="M41" s="81"/>
      <c r="N41" s="121">
        <v>0</v>
      </c>
      <c r="O41" s="81" t="s">
        <v>66</v>
      </c>
      <c r="P41" s="134"/>
    </row>
    <row r="42" spans="2:16" ht="11.25" customHeight="1">
      <c r="C42" s="199" t="s">
        <v>137</v>
      </c>
      <c r="D42" s="202"/>
      <c r="E42" s="202"/>
      <c r="F42" s="202"/>
      <c r="G42" s="198"/>
      <c r="H42" s="5"/>
      <c r="J42" s="134"/>
      <c r="K42" s="134"/>
      <c r="L42" s="134"/>
      <c r="M42" s="134"/>
      <c r="N42" s="134"/>
      <c r="O42" s="134"/>
      <c r="P42" s="134"/>
    </row>
    <row r="43" spans="2:16">
      <c r="C43" s="29"/>
      <c r="D43" s="5"/>
      <c r="E43" s="5"/>
      <c r="F43" s="5"/>
    </row>
    <row r="44" spans="2:16" ht="22.5" customHeight="1">
      <c r="B44" s="6"/>
      <c r="C44" s="229" t="s">
        <v>127</v>
      </c>
      <c r="D44" s="229"/>
      <c r="E44" s="229"/>
      <c r="F44" s="229"/>
      <c r="G44" s="6"/>
    </row>
    <row r="45" spans="2:16" ht="11.25" customHeight="1">
      <c r="B45" s="6"/>
      <c r="C45" s="167"/>
      <c r="D45" s="164">
        <f>'C1'!F7</f>
        <v>2015</v>
      </c>
      <c r="E45" s="164">
        <f>'C1'!G7</f>
        <v>2016</v>
      </c>
      <c r="F45" s="168" t="s">
        <v>13</v>
      </c>
      <c r="G45" s="6"/>
    </row>
    <row r="46" spans="2:16" ht="11.25" customHeight="1">
      <c r="B46" s="6"/>
      <c r="C46" s="169" t="str">
        <f>'C1'!E32</f>
        <v>Luxemburgo</v>
      </c>
      <c r="D46" s="169">
        <f>'C1'!F32</f>
        <v>2.6720000000000002</v>
      </c>
      <c r="E46" s="169">
        <f>'C1'!G32</f>
        <v>2.1269999999999998</v>
      </c>
      <c r="F46" s="170">
        <f t="shared" ref="F46:F79" si="1">(E46/D46-1)*100</f>
        <v>-20.396706586826362</v>
      </c>
      <c r="G46" s="6"/>
      <c r="J46" s="40"/>
      <c r="K46" s="40"/>
    </row>
    <row r="47" spans="2:16" ht="11.25" customHeight="1">
      <c r="B47" s="6"/>
      <c r="C47" s="169" t="str">
        <f>'C1'!E31</f>
        <v>Lituania</v>
      </c>
      <c r="D47" s="169">
        <f>'C1'!F31</f>
        <v>4.5970000000000004</v>
      </c>
      <c r="E47" s="169">
        <f>'C1'!G31</f>
        <v>3.9750000000000001</v>
      </c>
      <c r="F47" s="152">
        <f t="shared" si="1"/>
        <v>-13.530563410920172</v>
      </c>
      <c r="G47" s="6"/>
      <c r="J47" s="40"/>
      <c r="K47" s="40"/>
    </row>
    <row r="48" spans="2:16" ht="11.25" customHeight="1">
      <c r="B48" s="6"/>
      <c r="C48" s="169" t="str">
        <f>'C1'!E12</f>
        <v>Bulgaria</v>
      </c>
      <c r="D48" s="169">
        <f>'C1'!F12</f>
        <v>44.518999999999998</v>
      </c>
      <c r="E48" s="169">
        <f>'C1'!G12</f>
        <v>41.046999999999997</v>
      </c>
      <c r="F48" s="152">
        <f t="shared" si="1"/>
        <v>-7.7989173162020702</v>
      </c>
      <c r="G48" s="6"/>
      <c r="J48" s="40"/>
      <c r="K48" s="40"/>
    </row>
    <row r="49" spans="2:11" ht="11.25" customHeight="1">
      <c r="B49" s="6"/>
      <c r="C49" s="169" t="str">
        <f>'C1'!E41</f>
        <v>Suiza</v>
      </c>
      <c r="D49" s="169">
        <f>'C1'!F41</f>
        <v>66.010999999999996</v>
      </c>
      <c r="E49" s="169">
        <f>'C1'!G41</f>
        <v>61.619</v>
      </c>
      <c r="F49" s="170">
        <f t="shared" si="1"/>
        <v>-6.6534365484540388</v>
      </c>
      <c r="G49" s="6"/>
      <c r="J49" s="40"/>
      <c r="K49" s="40"/>
    </row>
    <row r="50" spans="2:11" ht="11.25" customHeight="1">
      <c r="B50" s="6"/>
      <c r="C50" s="169" t="str">
        <f>'C1'!E40</f>
        <v>Suecia</v>
      </c>
      <c r="D50" s="169">
        <f>'C1'!F40</f>
        <v>158.53100000000001</v>
      </c>
      <c r="E50" s="169">
        <f>'C1'!G40</f>
        <v>151.51499999999999</v>
      </c>
      <c r="F50" s="152">
        <f t="shared" si="1"/>
        <v>-4.4256328415262729</v>
      </c>
      <c r="G50" s="6"/>
      <c r="J50" s="40"/>
      <c r="K50" s="40"/>
    </row>
    <row r="51" spans="2:11" ht="11.25" customHeight="1">
      <c r="B51" s="6"/>
      <c r="C51" s="169" t="str">
        <f>'C1'!E21</f>
        <v>Francia</v>
      </c>
      <c r="D51" s="169">
        <f>'C1'!F21</f>
        <v>545.95899999999995</v>
      </c>
      <c r="E51" s="169">
        <f>'C1'!G21</f>
        <v>531.38099999999997</v>
      </c>
      <c r="F51" s="152">
        <f t="shared" si="1"/>
        <v>-2.6701638767746227</v>
      </c>
      <c r="G51" s="6"/>
      <c r="J51" s="40"/>
      <c r="K51" s="40"/>
    </row>
    <row r="52" spans="2:11" ht="11.25" customHeight="1">
      <c r="B52" s="6"/>
      <c r="C52" s="169" t="str">
        <f>'C1'!E18</f>
        <v>España</v>
      </c>
      <c r="D52" s="169">
        <f>'C1'!F18</f>
        <v>267.93599999999998</v>
      </c>
      <c r="E52" s="169">
        <f>'C1'!G18</f>
        <v>262.161</v>
      </c>
      <c r="F52" s="152">
        <f t="shared" si="1"/>
        <v>-2.1553654604084427</v>
      </c>
      <c r="G52" s="6"/>
      <c r="J52" s="40"/>
      <c r="K52" s="40"/>
    </row>
    <row r="53" spans="2:11" ht="11.25" customHeight="1">
      <c r="B53" s="6"/>
      <c r="C53" s="169" t="str">
        <f>'C1'!E23</f>
        <v>Gran Bretaña(1)</v>
      </c>
      <c r="D53" s="169">
        <f>'C1'!F23</f>
        <v>326.05200000000002</v>
      </c>
      <c r="E53" s="169">
        <f>'C1'!G23</f>
        <v>320.26580996187965</v>
      </c>
      <c r="F53" s="152">
        <f t="shared" si="1"/>
        <v>-1.7746218511526912</v>
      </c>
      <c r="G53" s="6"/>
      <c r="J53" s="40"/>
      <c r="K53" s="40"/>
    </row>
    <row r="54" spans="2:11" ht="11.25" customHeight="1">
      <c r="B54" s="6"/>
      <c r="C54" s="169" t="str">
        <f>'C1'!E38</f>
        <v>Rumania</v>
      </c>
      <c r="D54" s="169">
        <f>'C1'!F38</f>
        <v>61.7</v>
      </c>
      <c r="E54" s="169">
        <f>'C1'!G38</f>
        <v>60.661000000000001</v>
      </c>
      <c r="F54" s="152">
        <f t="shared" si="1"/>
        <v>-1.6839546191247945</v>
      </c>
      <c r="G54" s="6"/>
      <c r="J54" s="40"/>
      <c r="K54" s="40"/>
    </row>
    <row r="55" spans="2:11" ht="11.25" customHeight="1">
      <c r="B55" s="6"/>
      <c r="C55" s="169" t="str">
        <f>'C1'!E28</f>
        <v>Islandia</v>
      </c>
      <c r="D55" s="169">
        <f>'C1'!F28</f>
        <v>18.337</v>
      </c>
      <c r="E55" s="169">
        <f>'C1'!G28</f>
        <v>18.07</v>
      </c>
      <c r="F55" s="152">
        <f t="shared" si="1"/>
        <v>-1.456072421879262</v>
      </c>
      <c r="G55" s="6"/>
      <c r="J55" s="40"/>
      <c r="K55" s="40"/>
    </row>
    <row r="56" spans="2:11" ht="11.25" customHeight="1">
      <c r="B56" s="6"/>
      <c r="C56" s="169" t="str">
        <f>'C1'!E37</f>
        <v>República Checa</v>
      </c>
      <c r="D56" s="169">
        <f>'C1'!F37</f>
        <v>77.549000000000007</v>
      </c>
      <c r="E56" s="169">
        <f>'C1'!G37</f>
        <v>77.230999999999995</v>
      </c>
      <c r="F56" s="152">
        <f t="shared" si="1"/>
        <v>-0.41006331480742952</v>
      </c>
      <c r="G56" s="6"/>
      <c r="J56" s="40"/>
      <c r="K56" s="40"/>
    </row>
    <row r="57" spans="2:11" ht="11.25" customHeight="1">
      <c r="B57" s="6"/>
      <c r="C57" s="169" t="str">
        <f>'C1'!E20</f>
        <v>Finlandia</v>
      </c>
      <c r="D57" s="169">
        <f>'C1'!F20</f>
        <v>66.156999999999996</v>
      </c>
      <c r="E57" s="169">
        <f>'C1'!G20</f>
        <v>66.039000000000001</v>
      </c>
      <c r="F57" s="152">
        <f t="shared" si="1"/>
        <v>-0.17836358964281596</v>
      </c>
      <c r="G57" s="6"/>
      <c r="J57" s="40"/>
      <c r="K57" s="40"/>
    </row>
    <row r="58" spans="2:11" ht="11.25" customHeight="1">
      <c r="B58" s="6"/>
      <c r="C58" s="169" t="str">
        <f>'C1'!E16</f>
        <v>Eslovaquia</v>
      </c>
      <c r="D58" s="169">
        <f>'C1'!F16</f>
        <v>25.198</v>
      </c>
      <c r="E58" s="169">
        <f>'C1'!G16</f>
        <v>25.36</v>
      </c>
      <c r="F58" s="152">
        <f t="shared" si="1"/>
        <v>0.64290816731487066</v>
      </c>
      <c r="G58" s="6"/>
      <c r="J58" s="40"/>
      <c r="K58" s="40"/>
    </row>
    <row r="59" spans="2:11" ht="11.25" customHeight="1">
      <c r="B59" s="6"/>
      <c r="C59" s="169" t="str">
        <f>'C1'!E35</f>
        <v>Polonia</v>
      </c>
      <c r="D59" s="169">
        <f>'C1'!F35</f>
        <v>152.32400000000001</v>
      </c>
      <c r="E59" s="169">
        <f>'C1'!G35</f>
        <v>154.06200000000001</v>
      </c>
      <c r="F59" s="152">
        <f t="shared" si="1"/>
        <v>1.1409889446180488</v>
      </c>
      <c r="G59" s="6"/>
      <c r="J59" s="40"/>
      <c r="K59" s="40"/>
    </row>
    <row r="60" spans="2:11" ht="11.25" customHeight="1">
      <c r="B60" s="6"/>
      <c r="C60" s="169" t="str">
        <f>'C1'!E29</f>
        <v>Italia</v>
      </c>
      <c r="D60" s="169">
        <f>'C1'!F29</f>
        <v>269.81799999999998</v>
      </c>
      <c r="E60" s="169">
        <f>'C1'!G29</f>
        <v>273.75799999999998</v>
      </c>
      <c r="F60" s="152">
        <f t="shared" si="1"/>
        <v>1.460243571592712</v>
      </c>
      <c r="G60" s="6"/>
      <c r="J60" s="40"/>
      <c r="K60" s="40"/>
    </row>
    <row r="61" spans="2:11" ht="11.25" customHeight="1">
      <c r="B61" s="6"/>
      <c r="C61" s="169" t="str">
        <f>'C1'!E24</f>
        <v>Grecia</v>
      </c>
      <c r="D61" s="169">
        <f>'C1'!F24</f>
        <v>41.627000000000002</v>
      </c>
      <c r="E61" s="169">
        <f>'C1'!G24</f>
        <v>42.512999999999998</v>
      </c>
      <c r="F61" s="152">
        <f t="shared" si="1"/>
        <v>2.1284262618012306</v>
      </c>
      <c r="G61" s="6"/>
      <c r="J61" s="40"/>
      <c r="K61" s="40"/>
    </row>
    <row r="62" spans="2:11" ht="11.25" customHeight="1">
      <c r="B62" s="6"/>
      <c r="C62" s="169" t="str">
        <f>'C1'!E39</f>
        <v>Serbia</v>
      </c>
      <c r="D62" s="169">
        <f>'C1'!F39</f>
        <v>41.182000000000002</v>
      </c>
      <c r="E62" s="169">
        <f>'C1'!G39</f>
        <v>42.162999999999997</v>
      </c>
      <c r="F62" s="152">
        <f t="shared" si="1"/>
        <v>2.3821086882618525</v>
      </c>
      <c r="G62" s="6"/>
      <c r="J62" s="40"/>
      <c r="K62" s="40"/>
    </row>
    <row r="63" spans="2:11" ht="11.25" customHeight="1">
      <c r="B63" s="6"/>
      <c r="C63" s="169" t="str">
        <f>'C1'!E33</f>
        <v>Montenegro</v>
      </c>
      <c r="D63" s="169">
        <f>'C1'!F33</f>
        <v>2.827</v>
      </c>
      <c r="E63" s="169">
        <f>'C1'!G33</f>
        <v>2.8969999999999998</v>
      </c>
      <c r="F63" s="152">
        <f t="shared" si="1"/>
        <v>2.4761230986911853</v>
      </c>
      <c r="G63" s="6"/>
      <c r="J63" s="40"/>
      <c r="K63" s="40"/>
    </row>
    <row r="64" spans="2:11" ht="11.25" customHeight="1">
      <c r="B64" s="6"/>
      <c r="C64" s="169" t="str">
        <f>'C1'!E34</f>
        <v>Noruega</v>
      </c>
      <c r="D64" s="169">
        <f>'C1'!F34</f>
        <v>145.02000000000001</v>
      </c>
      <c r="E64" s="169">
        <f>'C1'!G34</f>
        <v>148.81399999999999</v>
      </c>
      <c r="F64" s="152">
        <f t="shared" si="1"/>
        <v>2.6161908702247771</v>
      </c>
      <c r="G64" s="6"/>
      <c r="J64" s="40"/>
      <c r="K64" s="40"/>
    </row>
    <row r="65" spans="2:13" ht="11.25" customHeight="1">
      <c r="B65" s="6"/>
      <c r="C65" s="169" t="str">
        <f>'C1'!E22</f>
        <v>FYROM</v>
      </c>
      <c r="D65" s="169">
        <f>'C1'!F22</f>
        <v>4.9269999999999996</v>
      </c>
      <c r="E65" s="169">
        <f>'C1'!G22</f>
        <v>5.0620000000000003</v>
      </c>
      <c r="F65" s="152">
        <f t="shared" si="1"/>
        <v>2.7400040592652886</v>
      </c>
      <c r="G65" s="6"/>
      <c r="J65" s="40"/>
      <c r="K65" s="40"/>
    </row>
    <row r="66" spans="2:13" ht="11.25" customHeight="1">
      <c r="B66" s="6"/>
      <c r="C66" s="169" t="str">
        <f>'C1'!E26</f>
        <v>Hungría</v>
      </c>
      <c r="D66" s="169">
        <f>'C1'!F26</f>
        <v>27.068000000000001</v>
      </c>
      <c r="E66" s="169">
        <f>'C1'!G26</f>
        <v>28.138000000000002</v>
      </c>
      <c r="F66" s="152">
        <f t="shared" si="1"/>
        <v>3.9530072410226103</v>
      </c>
      <c r="G66" s="6"/>
      <c r="J66" s="40"/>
      <c r="K66" s="40"/>
    </row>
    <row r="67" spans="2:13" ht="11.25" customHeight="1">
      <c r="B67" s="6"/>
      <c r="C67" s="169" t="str">
        <f>'C1'!E15</f>
        <v>Dinamarca</v>
      </c>
      <c r="D67" s="169">
        <f>'C1'!F15</f>
        <v>27.55</v>
      </c>
      <c r="E67" s="169">
        <f>'C1'!G15</f>
        <v>28.704999999999998</v>
      </c>
      <c r="F67" s="152">
        <f t="shared" si="1"/>
        <v>4.1923774954627957</v>
      </c>
      <c r="G67" s="6"/>
      <c r="J67" s="40"/>
      <c r="K67" s="40"/>
      <c r="L67" s="40"/>
      <c r="M67" s="40"/>
    </row>
    <row r="68" spans="2:13" ht="11.25" customHeight="1">
      <c r="B68" s="6"/>
      <c r="C68" s="169" t="str">
        <f>'C1'!E8</f>
        <v>Alemania</v>
      </c>
      <c r="D68" s="169">
        <f>'C1'!F8</f>
        <v>580.42499999999995</v>
      </c>
      <c r="E68" s="169">
        <f>'C1'!G8</f>
        <v>609.61800000000005</v>
      </c>
      <c r="F68" s="152">
        <f t="shared" si="1"/>
        <v>5.029590386354843</v>
      </c>
      <c r="G68" s="6"/>
      <c r="J68" s="40"/>
      <c r="K68" s="40"/>
      <c r="L68" s="40"/>
      <c r="M68" s="40"/>
    </row>
    <row r="69" spans="2:13" ht="11.25" customHeight="1">
      <c r="B69" s="6"/>
      <c r="C69" s="169" t="str">
        <f>'C1'!E25</f>
        <v>Holanda</v>
      </c>
      <c r="D69" s="169">
        <f>'C1'!F25</f>
        <v>103.768</v>
      </c>
      <c r="E69" s="169">
        <f>'C1'!G25</f>
        <v>109.61499999999999</v>
      </c>
      <c r="F69" s="152">
        <f t="shared" si="1"/>
        <v>5.6346850666872283</v>
      </c>
      <c r="G69" s="7"/>
      <c r="J69" s="40"/>
      <c r="K69" s="40"/>
      <c r="L69" s="40"/>
      <c r="M69" s="40"/>
    </row>
    <row r="70" spans="2:13" ht="11.25" customHeight="1">
      <c r="B70" s="6"/>
      <c r="C70" s="169" t="str">
        <f>'C1'!E13</f>
        <v>Chipre</v>
      </c>
      <c r="D70" s="169">
        <f>'C1'!F13</f>
        <v>4.4050000000000002</v>
      </c>
      <c r="E70" s="169">
        <f>'C1'!G13</f>
        <v>4.6909999999999998</v>
      </c>
      <c r="F70" s="152">
        <f t="shared" si="1"/>
        <v>6.4926220204313267</v>
      </c>
      <c r="G70" s="7"/>
      <c r="J70" s="40"/>
      <c r="K70" s="40"/>
      <c r="L70" s="40"/>
      <c r="M70" s="40"/>
    </row>
    <row r="71" spans="2:13" ht="11.25" customHeight="1">
      <c r="B71" s="6"/>
      <c r="C71" s="169" t="str">
        <f>'C1'!E27</f>
        <v>Irlanda</v>
      </c>
      <c r="D71" s="169">
        <f>'C1'!F27</f>
        <v>26.814</v>
      </c>
      <c r="E71" s="169">
        <f>'C1'!G27</f>
        <v>28.8</v>
      </c>
      <c r="F71" s="152">
        <f t="shared" si="1"/>
        <v>7.4065786529424971</v>
      </c>
      <c r="G71" s="7"/>
      <c r="J71" s="40"/>
      <c r="K71" s="40"/>
      <c r="L71" s="40"/>
      <c r="M71" s="40"/>
    </row>
    <row r="72" spans="2:13" ht="11.25" customHeight="1">
      <c r="B72" s="6"/>
      <c r="C72" s="169" t="str">
        <f>'C1'!E17</f>
        <v>Eslovenia</v>
      </c>
      <c r="D72" s="169">
        <f>'C1'!F17</f>
        <v>13.957000000000001</v>
      </c>
      <c r="E72" s="169">
        <f>'C1'!G17</f>
        <v>15.244</v>
      </c>
      <c r="F72" s="152">
        <f t="shared" si="1"/>
        <v>9.2211793365336359</v>
      </c>
      <c r="G72" s="7"/>
      <c r="J72" s="40"/>
      <c r="K72" s="40"/>
      <c r="L72" s="40"/>
      <c r="M72" s="40"/>
    </row>
    <row r="73" spans="2:13" ht="11.25" customHeight="1">
      <c r="B73" s="6"/>
      <c r="C73" s="169" t="str">
        <f>'C1'!E9</f>
        <v>Austria</v>
      </c>
      <c r="D73" s="169">
        <f>'C1'!F9</f>
        <v>64.69</v>
      </c>
      <c r="E73" s="169">
        <f>'C1'!G9</f>
        <v>70.811000000000007</v>
      </c>
      <c r="F73" s="152">
        <f t="shared" si="1"/>
        <v>9.4620497758540978</v>
      </c>
      <c r="G73" s="7"/>
      <c r="J73" s="40"/>
      <c r="K73" s="40"/>
      <c r="L73" s="40"/>
      <c r="M73" s="40"/>
    </row>
    <row r="74" spans="2:13" ht="11.25" customHeight="1">
      <c r="B74" s="6"/>
      <c r="C74" s="169" t="str">
        <f>'C1'!E11</f>
        <v>Bosnia-Herzegovina</v>
      </c>
      <c r="D74" s="169">
        <f>'C1'!F11</f>
        <v>14.166</v>
      </c>
      <c r="E74" s="169">
        <f>'C1'!G11</f>
        <v>16.152000000000001</v>
      </c>
      <c r="F74" s="152">
        <f t="shared" si="1"/>
        <v>14.019483269800936</v>
      </c>
      <c r="G74" s="7"/>
      <c r="J74" s="40"/>
      <c r="K74" s="40"/>
      <c r="L74" s="40"/>
      <c r="M74" s="40"/>
    </row>
    <row r="75" spans="2:13" ht="11.25" customHeight="1">
      <c r="B75" s="6"/>
      <c r="C75" s="169" t="str">
        <f>'C1'!E19</f>
        <v>Estonia</v>
      </c>
      <c r="D75" s="169">
        <f>'C1'!F19</f>
        <v>9.0630000000000006</v>
      </c>
      <c r="E75" s="169">
        <f>'C1'!G19</f>
        <v>10.423</v>
      </c>
      <c r="F75" s="152">
        <f t="shared" si="1"/>
        <v>15.006068630696223</v>
      </c>
      <c r="G75" s="7"/>
      <c r="J75" s="40"/>
      <c r="K75" s="40"/>
      <c r="L75" s="40"/>
      <c r="M75" s="40"/>
    </row>
    <row r="76" spans="2:13" ht="11.25" customHeight="1">
      <c r="B76" s="6"/>
      <c r="C76" s="169" t="str">
        <f>'C1'!E36</f>
        <v>Portugal</v>
      </c>
      <c r="D76" s="169">
        <f>'C1'!F36</f>
        <v>48.165999999999997</v>
      </c>
      <c r="E76" s="169">
        <f>'C1'!G36</f>
        <v>55.875999999999998</v>
      </c>
      <c r="F76" s="152">
        <f t="shared" si="1"/>
        <v>16.00714196736288</v>
      </c>
      <c r="G76" s="7"/>
      <c r="J76" s="40"/>
      <c r="K76" s="40"/>
      <c r="L76" s="40"/>
      <c r="M76" s="40"/>
    </row>
    <row r="77" spans="2:13" ht="11.25" customHeight="1">
      <c r="B77" s="6"/>
      <c r="C77" s="169" t="str">
        <f>'C1'!E30</f>
        <v>Letonia</v>
      </c>
      <c r="D77" s="169">
        <f>'C1'!F30</f>
        <v>5.3860000000000001</v>
      </c>
      <c r="E77" s="169">
        <f>'C1'!G30</f>
        <v>6.2930000000000001</v>
      </c>
      <c r="F77" s="152">
        <f t="shared" si="1"/>
        <v>16.839955440029698</v>
      </c>
      <c r="G77" s="7"/>
      <c r="J77" s="40"/>
      <c r="K77" s="40"/>
      <c r="L77" s="40"/>
      <c r="M77" s="40"/>
    </row>
    <row r="78" spans="2:13" ht="11.25" customHeight="1">
      <c r="B78" s="6"/>
      <c r="C78" s="169" t="str">
        <f>'C1'!E14</f>
        <v>Croacia</v>
      </c>
      <c r="D78" s="169">
        <f>'C1'!F14</f>
        <v>9.6110000000000007</v>
      </c>
      <c r="E78" s="169">
        <f>'C1'!G14</f>
        <v>11.262</v>
      </c>
      <c r="F78" s="152">
        <f t="shared" si="1"/>
        <v>17.178233274373113</v>
      </c>
      <c r="G78" s="7"/>
      <c r="J78" s="40"/>
      <c r="K78" s="40"/>
      <c r="L78" s="40"/>
      <c r="M78" s="40"/>
    </row>
    <row r="79" spans="2:13" ht="11.25" customHeight="1">
      <c r="B79" s="6"/>
      <c r="C79" s="171" t="str">
        <f>'C1'!E10</f>
        <v>Bélgica</v>
      </c>
      <c r="D79" s="166">
        <f>'C1'!F10</f>
        <v>65.450999999999993</v>
      </c>
      <c r="E79" s="166">
        <f>'C1'!G10</f>
        <v>79.477999999999994</v>
      </c>
      <c r="F79" s="165">
        <f t="shared" si="1"/>
        <v>21.431299750958743</v>
      </c>
      <c r="G79" s="7"/>
      <c r="J79" s="40"/>
      <c r="K79" s="40"/>
      <c r="L79" s="40"/>
      <c r="M79" s="40"/>
    </row>
    <row r="80" spans="2:13" ht="11.25" customHeight="1">
      <c r="B80" s="7"/>
      <c r="C80" s="199" t="s">
        <v>137</v>
      </c>
      <c r="D80" s="198"/>
      <c r="E80" s="198"/>
      <c r="F80" s="198"/>
      <c r="G80" s="7"/>
    </row>
    <row r="81" spans="2:17">
      <c r="B81" s="7"/>
      <c r="G81" s="7"/>
    </row>
    <row r="82" spans="2:17" ht="20.25" customHeight="1">
      <c r="C82" s="228" t="s">
        <v>128</v>
      </c>
      <c r="D82" s="228"/>
      <c r="E82" s="228"/>
      <c r="F82" s="228"/>
      <c r="G82" s="6"/>
      <c r="H82" s="230" t="s">
        <v>129</v>
      </c>
      <c r="I82" s="230"/>
      <c r="J82" s="230"/>
      <c r="K82" s="230"/>
      <c r="M82" s="176"/>
      <c r="N82"/>
      <c r="O82"/>
      <c r="P82"/>
      <c r="Q82"/>
    </row>
    <row r="83" spans="2:17" ht="11.25" customHeight="1">
      <c r="B83" s="6"/>
      <c r="C83" s="167"/>
      <c r="D83" s="164">
        <f>'C3'!F7</f>
        <v>2015</v>
      </c>
      <c r="E83" s="164">
        <f>'C3'!G7</f>
        <v>2016</v>
      </c>
      <c r="F83" s="168" t="s">
        <v>15</v>
      </c>
      <c r="G83" s="6"/>
      <c r="H83" s="174"/>
      <c r="I83" s="211">
        <v>2012</v>
      </c>
      <c r="J83" s="211">
        <v>2016</v>
      </c>
      <c r="K83" s="168" t="s">
        <v>15</v>
      </c>
      <c r="M83" s="177"/>
      <c r="N83"/>
      <c r="O83"/>
      <c r="P83"/>
      <c r="Q83"/>
    </row>
    <row r="84" spans="2:17" ht="11.25" customHeight="1">
      <c r="B84" s="110"/>
      <c r="C84" s="172" t="str">
        <f>'C3'!E33</f>
        <v>Montenegro</v>
      </c>
      <c r="D84" s="169">
        <f>'C3'!F33</f>
        <v>3.4180000000000001</v>
      </c>
      <c r="E84" s="169">
        <f>'C3'!G33</f>
        <v>3.226</v>
      </c>
      <c r="F84" s="169">
        <f t="shared" ref="F84:F117" si="2">(E84/D84-1)*100</f>
        <v>-5.6173200702165023</v>
      </c>
      <c r="G84" s="6"/>
      <c r="H84" s="139" t="s">
        <v>105</v>
      </c>
      <c r="I84" s="169">
        <v>3.9</v>
      </c>
      <c r="J84" s="169">
        <v>3.226</v>
      </c>
      <c r="K84" s="169">
        <f t="shared" ref="K84:K117" si="3">(J84/I84-1)*100</f>
        <v>-17.282051282051281</v>
      </c>
      <c r="M84" s="178"/>
      <c r="N84"/>
      <c r="O84"/>
      <c r="P84"/>
      <c r="Q84"/>
    </row>
    <row r="85" spans="2:17" ht="11.25" customHeight="1">
      <c r="B85" s="110"/>
      <c r="C85" s="172" t="str">
        <f>'C3'!E23</f>
        <v>Gran Bretaña(1)</v>
      </c>
      <c r="D85" s="169">
        <f>'C3'!F23</f>
        <v>349.447</v>
      </c>
      <c r="E85" s="169">
        <f>'C3'!G23</f>
        <v>334.00480996187952</v>
      </c>
      <c r="F85" s="169">
        <f t="shared" si="2"/>
        <v>-4.4190363740768905</v>
      </c>
      <c r="G85" s="6"/>
      <c r="H85" s="139" t="s">
        <v>65</v>
      </c>
      <c r="I85" s="169">
        <v>8.4879999999999995</v>
      </c>
      <c r="J85" s="169">
        <v>7.077</v>
      </c>
      <c r="K85" s="169">
        <f t="shared" si="3"/>
        <v>-16.62346842601319</v>
      </c>
      <c r="M85" s="178"/>
      <c r="N85"/>
      <c r="O85"/>
      <c r="P85"/>
      <c r="Q85"/>
    </row>
    <row r="86" spans="2:17" ht="11.25" customHeight="1">
      <c r="B86" s="110"/>
      <c r="C86" s="172" t="str">
        <f>'C3'!E22</f>
        <v>FYROM</v>
      </c>
      <c r="D86" s="169">
        <f>'C3'!F22</f>
        <v>7.4029999999999996</v>
      </c>
      <c r="E86" s="169">
        <f>'C3'!G22</f>
        <v>7.077</v>
      </c>
      <c r="F86" s="169">
        <f t="shared" si="2"/>
        <v>-4.403620153991616</v>
      </c>
      <c r="G86" s="6"/>
      <c r="H86" s="139" t="s">
        <v>6</v>
      </c>
      <c r="I86" s="169">
        <v>328.21499999999997</v>
      </c>
      <c r="J86" s="169">
        <v>308.39600000000002</v>
      </c>
      <c r="K86" s="169">
        <f t="shared" si="3"/>
        <v>-6.0384199381502857</v>
      </c>
      <c r="M86" s="178"/>
      <c r="N86"/>
      <c r="O86"/>
      <c r="P86"/>
      <c r="Q86"/>
    </row>
    <row r="87" spans="2:17" ht="11.25" customHeight="1">
      <c r="B87" s="110"/>
      <c r="C87" s="172" t="str">
        <f>'C3'!E29</f>
        <v>Italia</v>
      </c>
      <c r="D87" s="169">
        <f>'C3'!F29</f>
        <v>314.32799999999997</v>
      </c>
      <c r="E87" s="169">
        <f>'C3'!G29</f>
        <v>308.39600000000002</v>
      </c>
      <c r="F87" s="169">
        <f t="shared" si="2"/>
        <v>-1.8872006311877909</v>
      </c>
      <c r="G87" s="6"/>
      <c r="H87" s="139" t="s">
        <v>64</v>
      </c>
      <c r="I87" s="169">
        <v>7.7169999999999996</v>
      </c>
      <c r="J87" s="169">
        <v>7.3230000000000004</v>
      </c>
      <c r="K87" s="169">
        <f t="shared" si="3"/>
        <v>-5.105610988726184</v>
      </c>
      <c r="M87" s="178"/>
      <c r="N87"/>
      <c r="O87"/>
      <c r="P87"/>
      <c r="Q87"/>
    </row>
    <row r="88" spans="2:17" ht="11.25" customHeight="1">
      <c r="B88" s="110"/>
      <c r="C88" s="172" t="str">
        <f>'C3'!E28</f>
        <v>Islandia</v>
      </c>
      <c r="D88" s="169">
        <f>'C3'!F28</f>
        <v>18.337</v>
      </c>
      <c r="E88" s="169">
        <f>'C3'!G28</f>
        <v>18.07</v>
      </c>
      <c r="F88" s="169">
        <f t="shared" si="2"/>
        <v>-1.456072421879262</v>
      </c>
      <c r="G88" s="6"/>
      <c r="H88" s="172" t="s">
        <v>66</v>
      </c>
      <c r="I88" s="169">
        <v>64.757000000000005</v>
      </c>
      <c r="J88" s="169">
        <v>63.107999999999997</v>
      </c>
      <c r="K88" s="170">
        <f t="shared" si="3"/>
        <v>-2.5464428555986296</v>
      </c>
      <c r="M88" s="178"/>
      <c r="N88"/>
      <c r="O88"/>
      <c r="P88"/>
      <c r="Q88"/>
    </row>
    <row r="89" spans="2:17" ht="11.25" customHeight="1">
      <c r="B89" s="110"/>
      <c r="C89" s="172" t="str">
        <f>'C3'!E39</f>
        <v>Serbia</v>
      </c>
      <c r="D89" s="169">
        <f>'C3'!F39</f>
        <v>39.326000000000001</v>
      </c>
      <c r="E89" s="169">
        <f>'C3'!G39</f>
        <v>38.811999999999998</v>
      </c>
      <c r="F89" s="169">
        <f t="shared" si="2"/>
        <v>-1.3070233433352008</v>
      </c>
      <c r="G89" s="6"/>
      <c r="H89" s="139" t="s">
        <v>151</v>
      </c>
      <c r="I89" s="169">
        <v>342.28100000000001</v>
      </c>
      <c r="J89" s="169">
        <v>334.00480996187952</v>
      </c>
      <c r="K89" s="169">
        <f t="shared" si="3"/>
        <v>-2.4179519278372141</v>
      </c>
      <c r="M89" s="178"/>
      <c r="N89"/>
      <c r="O89"/>
      <c r="P89"/>
      <c r="Q89"/>
    </row>
    <row r="90" spans="2:17" ht="11.25" customHeight="1">
      <c r="B90" s="110"/>
      <c r="C90" s="172" t="str">
        <f>'C3'!E10</f>
        <v>Bélgica</v>
      </c>
      <c r="D90" s="169">
        <f>'C3'!F10</f>
        <v>85.009</v>
      </c>
      <c r="E90" s="169">
        <f>'C3'!G10</f>
        <v>84.186999999999998</v>
      </c>
      <c r="F90" s="169">
        <f t="shared" si="2"/>
        <v>-0.96695643990636349</v>
      </c>
      <c r="G90" s="6"/>
      <c r="H90" s="139" t="s">
        <v>98</v>
      </c>
      <c r="I90" s="169">
        <v>39.630000000000003</v>
      </c>
      <c r="J90" s="169">
        <v>38.811999999999998</v>
      </c>
      <c r="K90" s="169">
        <f t="shared" si="3"/>
        <v>-2.0640928589452545</v>
      </c>
      <c r="M90" s="178"/>
      <c r="N90"/>
      <c r="O90"/>
      <c r="P90"/>
      <c r="Q90"/>
    </row>
    <row r="91" spans="2:17" ht="11.25" customHeight="1">
      <c r="B91" s="110"/>
      <c r="C91" s="169" t="str">
        <f>'C3'!E41</f>
        <v>Suiza</v>
      </c>
      <c r="D91" s="169">
        <f>'C3'!F41</f>
        <v>63.411000000000001</v>
      </c>
      <c r="E91" s="169">
        <f>'C3'!G41</f>
        <v>63.107999999999997</v>
      </c>
      <c r="F91" s="170">
        <f t="shared" si="2"/>
        <v>-0.4778350759332084</v>
      </c>
      <c r="G91" s="6"/>
      <c r="H91" s="139" t="s">
        <v>30</v>
      </c>
      <c r="I91" s="169">
        <v>141.99600000000001</v>
      </c>
      <c r="J91" s="169">
        <v>139.78200000000001</v>
      </c>
      <c r="K91" s="169">
        <f t="shared" si="3"/>
        <v>-1.5591988506718502</v>
      </c>
      <c r="M91" s="178"/>
      <c r="N91"/>
      <c r="O91"/>
      <c r="P91"/>
      <c r="Q91"/>
    </row>
    <row r="92" spans="2:17" ht="11.25" customHeight="1">
      <c r="B92" s="110"/>
      <c r="C92" s="172" t="str">
        <f>'C3'!E24</f>
        <v>Grecia</v>
      </c>
      <c r="D92" s="169">
        <f>'C3'!F24</f>
        <v>51.16</v>
      </c>
      <c r="E92" s="169">
        <f>'C3'!G24</f>
        <v>51.277999999999999</v>
      </c>
      <c r="F92" s="169">
        <f t="shared" si="2"/>
        <v>0.23064894448787676</v>
      </c>
      <c r="G92" s="6"/>
      <c r="H92" s="169" t="s">
        <v>5</v>
      </c>
      <c r="I92" s="169">
        <v>52.064</v>
      </c>
      <c r="J92" s="169">
        <v>51.277999999999999</v>
      </c>
      <c r="K92" s="169">
        <f t="shared" si="3"/>
        <v>-1.5096803933620229</v>
      </c>
      <c r="M92" s="178"/>
      <c r="N92"/>
      <c r="O92"/>
      <c r="P92"/>
      <c r="Q92"/>
    </row>
    <row r="93" spans="2:17" ht="11.25" customHeight="1">
      <c r="B93" s="110"/>
      <c r="C93" s="172" t="str">
        <f>'C3'!E26</f>
        <v>Hungría</v>
      </c>
      <c r="D93" s="169">
        <f>'C3'!F26</f>
        <v>40.755000000000003</v>
      </c>
      <c r="E93" s="169">
        <f>'C3'!G26</f>
        <v>40.863</v>
      </c>
      <c r="F93" s="169">
        <f t="shared" si="2"/>
        <v>0.26499815973499707</v>
      </c>
      <c r="G93" s="6"/>
      <c r="H93" s="139" t="s">
        <v>4</v>
      </c>
      <c r="I93" s="169">
        <v>489.43599999999998</v>
      </c>
      <c r="J93" s="169">
        <v>483.08699999999999</v>
      </c>
      <c r="K93" s="169">
        <f t="shared" si="3"/>
        <v>-1.2972073979028886</v>
      </c>
      <c r="M93" s="178"/>
      <c r="N93"/>
      <c r="O93"/>
      <c r="P93"/>
      <c r="Q93"/>
    </row>
    <row r="94" spans="2:17" ht="11.25" customHeight="1">
      <c r="B94" s="110"/>
      <c r="C94" s="172" t="str">
        <f>'C3'!E36</f>
        <v>Portugal</v>
      </c>
      <c r="D94" s="169">
        <f>'C3'!F36</f>
        <v>48.965000000000003</v>
      </c>
      <c r="E94" s="169">
        <f>'C3'!G36</f>
        <v>49.271999999999998</v>
      </c>
      <c r="F94" s="169">
        <f t="shared" si="2"/>
        <v>0.62697845399775076</v>
      </c>
      <c r="G94" s="6"/>
      <c r="H94" s="139" t="s">
        <v>3</v>
      </c>
      <c r="I94" s="169">
        <v>267.22899999999998</v>
      </c>
      <c r="J94" s="169">
        <v>265.00900000000001</v>
      </c>
      <c r="K94" s="169">
        <f t="shared" si="3"/>
        <v>-0.83074815981797334</v>
      </c>
      <c r="M94" s="178"/>
      <c r="N94"/>
      <c r="O94"/>
      <c r="P94"/>
      <c r="Q94"/>
    </row>
    <row r="95" spans="2:17" ht="11.25" customHeight="1">
      <c r="B95" s="110"/>
      <c r="C95" s="172" t="str">
        <f>'C3'!E18</f>
        <v>España</v>
      </c>
      <c r="D95" s="169">
        <f>'C3'!F18</f>
        <v>263.28300000000002</v>
      </c>
      <c r="E95" s="169">
        <f>'C3'!G18</f>
        <v>265.00900000000001</v>
      </c>
      <c r="F95" s="169">
        <f t="shared" si="2"/>
        <v>0.65556834280982024</v>
      </c>
      <c r="G95" s="6"/>
      <c r="H95" s="139" t="s">
        <v>2</v>
      </c>
      <c r="I95" s="169">
        <v>84.856999999999999</v>
      </c>
      <c r="J95" s="169">
        <v>84.186999999999998</v>
      </c>
      <c r="K95" s="169">
        <f t="shared" si="3"/>
        <v>-0.78956361879397585</v>
      </c>
      <c r="M95" s="178"/>
      <c r="N95"/>
      <c r="O95"/>
      <c r="P95"/>
      <c r="Q95"/>
    </row>
    <row r="96" spans="2:17" ht="11.25" customHeight="1">
      <c r="B96" s="110"/>
      <c r="C96" s="172" t="str">
        <f>'C3'!E38</f>
        <v>Rumania</v>
      </c>
      <c r="D96" s="169">
        <f>'C3'!F38</f>
        <v>54.783000000000001</v>
      </c>
      <c r="E96" s="169">
        <f>'C3'!G38</f>
        <v>55.381999999999998</v>
      </c>
      <c r="F96" s="169">
        <f t="shared" si="2"/>
        <v>1.0934048883777692</v>
      </c>
      <c r="G96" s="6"/>
      <c r="H96" s="139" t="s">
        <v>104</v>
      </c>
      <c r="I96" s="169">
        <v>4.718</v>
      </c>
      <c r="J96" s="169">
        <v>4.6909999999999998</v>
      </c>
      <c r="K96" s="169">
        <f t="shared" si="3"/>
        <v>-0.57227638830013028</v>
      </c>
      <c r="M96" s="178"/>
      <c r="N96"/>
      <c r="O96"/>
      <c r="P96"/>
      <c r="Q96"/>
    </row>
    <row r="97" spans="2:17" ht="11.25" customHeight="1">
      <c r="B97" s="110"/>
      <c r="C97" s="172" t="str">
        <f>'C3'!E17</f>
        <v>Eslovenia</v>
      </c>
      <c r="D97" s="169">
        <f>'C3'!F17</f>
        <v>13.647</v>
      </c>
      <c r="E97" s="169">
        <f>'C3'!G17</f>
        <v>13.81</v>
      </c>
      <c r="F97" s="170">
        <f t="shared" si="2"/>
        <v>1.1944017000073304</v>
      </c>
      <c r="G97" s="6"/>
      <c r="H97" s="139" t="s">
        <v>26</v>
      </c>
      <c r="I97" s="169">
        <v>85.125</v>
      </c>
      <c r="J97" s="169">
        <v>84.99</v>
      </c>
      <c r="K97" s="169">
        <f t="shared" si="3"/>
        <v>-0.15859030837005461</v>
      </c>
      <c r="M97" s="178"/>
      <c r="N97"/>
      <c r="O97"/>
      <c r="P97"/>
      <c r="Q97"/>
    </row>
    <row r="98" spans="2:17" ht="11.25" customHeight="1">
      <c r="B98" s="110"/>
      <c r="C98" s="172" t="str">
        <f>'C3'!E12</f>
        <v>Bulgaria</v>
      </c>
      <c r="D98" s="169">
        <f>'C3'!F12</f>
        <v>33.244</v>
      </c>
      <c r="E98" s="169">
        <f>'C3'!G12</f>
        <v>33.713999999999999</v>
      </c>
      <c r="F98" s="169">
        <f t="shared" si="2"/>
        <v>1.4137889543977877</v>
      </c>
      <c r="G98" s="6"/>
      <c r="H98" s="139" t="s">
        <v>92</v>
      </c>
      <c r="I98" s="169">
        <v>17.286000000000001</v>
      </c>
      <c r="J98" s="169">
        <v>17.314</v>
      </c>
      <c r="K98" s="169">
        <f t="shared" si="3"/>
        <v>0.16198079370588481</v>
      </c>
      <c r="M98" s="178"/>
      <c r="N98"/>
      <c r="O98"/>
      <c r="P98"/>
      <c r="Q98"/>
    </row>
    <row r="99" spans="2:17" ht="11.25" customHeight="1">
      <c r="B99" s="110"/>
      <c r="C99" s="172" t="str">
        <f>'C3'!E30</f>
        <v>Letonia</v>
      </c>
      <c r="D99" s="169">
        <f>'C3'!F30</f>
        <v>7.2089999999999996</v>
      </c>
      <c r="E99" s="169">
        <f>'C3'!G30</f>
        <v>7.3230000000000004</v>
      </c>
      <c r="F99" s="169">
        <f t="shared" si="2"/>
        <v>1.5813566375364241</v>
      </c>
      <c r="G99" s="6"/>
      <c r="H99" s="139" t="s">
        <v>8</v>
      </c>
      <c r="I99" s="169">
        <v>49.06</v>
      </c>
      <c r="J99" s="169">
        <v>49.271999999999998</v>
      </c>
      <c r="K99" s="169">
        <f t="shared" si="3"/>
        <v>0.43212392988176695</v>
      </c>
      <c r="M99" s="178"/>
      <c r="N99"/>
      <c r="O99"/>
      <c r="P99"/>
      <c r="Q99"/>
    </row>
    <row r="100" spans="2:17" ht="11.25" customHeight="1">
      <c r="B100" s="110"/>
      <c r="C100" s="172" t="str">
        <f>'C3'!E21</f>
        <v>Francia</v>
      </c>
      <c r="D100" s="169">
        <f>'C3'!F21</f>
        <v>475.40300000000002</v>
      </c>
      <c r="E100" s="169">
        <f>'C3'!G21</f>
        <v>483.08699999999999</v>
      </c>
      <c r="F100" s="169">
        <f t="shared" si="2"/>
        <v>1.6163128966371731</v>
      </c>
      <c r="G100" s="6"/>
      <c r="H100" s="139" t="s">
        <v>12</v>
      </c>
      <c r="I100" s="169">
        <v>113.807</v>
      </c>
      <c r="J100" s="169">
        <v>114.53</v>
      </c>
      <c r="K100" s="169">
        <f t="shared" si="3"/>
        <v>0.63528605446061537</v>
      </c>
      <c r="M100" s="178"/>
      <c r="N100"/>
      <c r="O100"/>
      <c r="P100"/>
      <c r="Q100"/>
    </row>
    <row r="101" spans="2:17" ht="11.25" customHeight="1">
      <c r="B101" s="110"/>
      <c r="C101" s="172" t="str">
        <f>'C3'!E35</f>
        <v>Polonia</v>
      </c>
      <c r="D101" s="169">
        <f>'C3'!F35</f>
        <v>152.619</v>
      </c>
      <c r="E101" s="169">
        <f>'C3'!G35</f>
        <v>155.304</v>
      </c>
      <c r="F101" s="169">
        <f t="shared" si="2"/>
        <v>1.7592829202130789</v>
      </c>
      <c r="G101" s="6"/>
      <c r="H101" s="139" t="s">
        <v>62</v>
      </c>
      <c r="I101" s="169">
        <v>34.268000000000001</v>
      </c>
      <c r="J101" s="169">
        <v>34.517000000000003</v>
      </c>
      <c r="K101" s="169">
        <f t="shared" si="3"/>
        <v>0.72662542313528533</v>
      </c>
      <c r="M101" s="178"/>
      <c r="N101"/>
      <c r="O101"/>
      <c r="P101"/>
      <c r="Q101"/>
    </row>
    <row r="102" spans="2:17" ht="11.25" customHeight="1">
      <c r="B102" s="110"/>
      <c r="C102" s="172" t="str">
        <f>'C3'!E25</f>
        <v>Holanda</v>
      </c>
      <c r="D102" s="169">
        <f>'C3'!F25</f>
        <v>112.515</v>
      </c>
      <c r="E102" s="169">
        <f>'C3'!G25</f>
        <v>114.53</v>
      </c>
      <c r="F102" s="169">
        <f t="shared" si="2"/>
        <v>1.7908723281340189</v>
      </c>
      <c r="G102" s="6"/>
      <c r="H102" s="139" t="s">
        <v>0</v>
      </c>
      <c r="I102" s="169">
        <v>539.86699999999996</v>
      </c>
      <c r="J102" s="169">
        <v>548.40499999999997</v>
      </c>
      <c r="K102" s="169">
        <f t="shared" si="3"/>
        <v>1.5815006288586009</v>
      </c>
      <c r="M102" s="178"/>
      <c r="N102"/>
      <c r="O102"/>
      <c r="P102"/>
      <c r="Q102"/>
    </row>
    <row r="103" spans="2:17" ht="11.25" customHeight="1">
      <c r="B103" s="110"/>
      <c r="C103" s="172" t="str">
        <f>'C3'!E16</f>
        <v>Eslovaquia</v>
      </c>
      <c r="D103" s="169">
        <f>'C3'!F16</f>
        <v>27.175999999999998</v>
      </c>
      <c r="E103" s="169">
        <f>'C3'!G16</f>
        <v>27.678000000000001</v>
      </c>
      <c r="F103" s="169">
        <f t="shared" si="2"/>
        <v>1.8472181336473437</v>
      </c>
      <c r="G103" s="6"/>
      <c r="H103" s="139" t="s">
        <v>38</v>
      </c>
      <c r="I103" s="169">
        <v>54.427</v>
      </c>
      <c r="J103" s="169">
        <v>55.381999999999998</v>
      </c>
      <c r="K103" s="169">
        <f t="shared" si="3"/>
        <v>1.7546438348613691</v>
      </c>
      <c r="M103" s="178"/>
      <c r="N103"/>
      <c r="O103"/>
      <c r="P103"/>
      <c r="Q103"/>
    </row>
    <row r="104" spans="2:17" ht="11.25" customHeight="1">
      <c r="B104" s="110"/>
      <c r="C104" s="172" t="str">
        <f>'C3'!E14</f>
        <v>Croacia</v>
      </c>
      <c r="D104" s="169">
        <f>'C3'!F14</f>
        <v>16.984000000000002</v>
      </c>
      <c r="E104" s="169">
        <f>'C3'!G14</f>
        <v>17.314</v>
      </c>
      <c r="F104" s="169">
        <f t="shared" si="2"/>
        <v>1.943005181347135</v>
      </c>
      <c r="G104" s="6"/>
      <c r="H104" s="139" t="s">
        <v>67</v>
      </c>
      <c r="I104" s="169">
        <v>12.122</v>
      </c>
      <c r="J104" s="169">
        <v>12.346</v>
      </c>
      <c r="K104" s="169">
        <f t="shared" si="3"/>
        <v>1.8478798878073022</v>
      </c>
      <c r="M104" s="178"/>
      <c r="N104"/>
      <c r="O104"/>
      <c r="P104"/>
      <c r="Q104"/>
    </row>
    <row r="105" spans="2:17" ht="11.25" customHeight="1">
      <c r="B105" s="110"/>
      <c r="C105" s="172" t="str">
        <f>'C3'!E32</f>
        <v>Luxemburgo</v>
      </c>
      <c r="D105" s="169">
        <f>'C3'!F32</f>
        <v>6.3680000000000003</v>
      </c>
      <c r="E105" s="169">
        <f>'C3'!G32</f>
        <v>6.4960000000000004</v>
      </c>
      <c r="F105" s="169">
        <f t="shared" si="2"/>
        <v>2.0100502512562901</v>
      </c>
      <c r="G105" s="6"/>
      <c r="H105" s="139" t="s">
        <v>32</v>
      </c>
      <c r="I105" s="169">
        <v>63.027999999999999</v>
      </c>
      <c r="J105" s="169">
        <v>64.734999999999999</v>
      </c>
      <c r="K105" s="169">
        <f t="shared" si="3"/>
        <v>2.708320111696394</v>
      </c>
      <c r="M105" s="178"/>
      <c r="N105"/>
      <c r="O105"/>
      <c r="P105"/>
      <c r="Q105"/>
    </row>
    <row r="106" spans="2:17" ht="11.25" customHeight="1">
      <c r="B106" s="110"/>
      <c r="C106" s="172" t="str">
        <f>'C3'!E37</f>
        <v>República Checa</v>
      </c>
      <c r="D106" s="169">
        <f>'C3'!F37</f>
        <v>63.417999999999999</v>
      </c>
      <c r="E106" s="169">
        <f>'C3'!G37</f>
        <v>64.734999999999999</v>
      </c>
      <c r="F106" s="169">
        <f t="shared" si="2"/>
        <v>2.076697467595956</v>
      </c>
      <c r="G106" s="6"/>
      <c r="H106" s="139" t="s">
        <v>63</v>
      </c>
      <c r="I106" s="169">
        <v>8.1379999999999999</v>
      </c>
      <c r="J106" s="169">
        <v>8.3870000000000005</v>
      </c>
      <c r="K106" s="169">
        <f t="shared" si="3"/>
        <v>3.059719832882779</v>
      </c>
      <c r="M106" s="178"/>
      <c r="N106"/>
      <c r="O106"/>
      <c r="P106"/>
      <c r="Q106"/>
    </row>
    <row r="107" spans="2:17" ht="11.25" customHeight="1">
      <c r="B107" s="110"/>
      <c r="C107" s="172" t="str">
        <f>'C3'!E27</f>
        <v>Irlanda</v>
      </c>
      <c r="D107" s="169">
        <f>'C3'!F27</f>
        <v>26.956</v>
      </c>
      <c r="E107" s="169">
        <f>'C3'!G27</f>
        <v>27.553999999999998</v>
      </c>
      <c r="F107" s="169">
        <f t="shared" si="2"/>
        <v>2.2184300341296925</v>
      </c>
      <c r="G107" s="6"/>
      <c r="H107" s="139" t="s">
        <v>33</v>
      </c>
      <c r="I107" s="169">
        <v>26.841999999999999</v>
      </c>
      <c r="J107" s="169">
        <v>27.678000000000001</v>
      </c>
      <c r="K107" s="169">
        <f t="shared" si="3"/>
        <v>3.1145220177334121</v>
      </c>
      <c r="M107" s="178"/>
      <c r="N107"/>
      <c r="O107"/>
      <c r="P107"/>
      <c r="Q107"/>
    </row>
    <row r="108" spans="2:17" ht="11.25" customHeight="1">
      <c r="B108" s="110"/>
      <c r="C108" s="172" t="str">
        <f>'C3'!E11</f>
        <v>Bosnia-Herzegovina</v>
      </c>
      <c r="D108" s="169">
        <f>'C3'!F11</f>
        <v>12.02</v>
      </c>
      <c r="E108" s="169">
        <f>'C3'!G11</f>
        <v>12.346</v>
      </c>
      <c r="F108" s="169">
        <f t="shared" si="2"/>
        <v>2.7121464226289582</v>
      </c>
      <c r="G108" s="6"/>
      <c r="H108" s="139" t="s">
        <v>7</v>
      </c>
      <c r="I108" s="169">
        <v>6.29</v>
      </c>
      <c r="J108" s="169">
        <v>6.4960000000000004</v>
      </c>
      <c r="K108" s="169">
        <f t="shared" si="3"/>
        <v>3.2750397456279945</v>
      </c>
      <c r="M108" s="178"/>
      <c r="N108"/>
      <c r="O108"/>
      <c r="P108"/>
      <c r="Q108"/>
    </row>
    <row r="109" spans="2:17" ht="11.25" customHeight="1">
      <c r="B109" s="110"/>
      <c r="C109" s="172" t="str">
        <f>'C3'!E40</f>
        <v>Suecia</v>
      </c>
      <c r="D109" s="169">
        <f>'C3'!F40</f>
        <v>135.93</v>
      </c>
      <c r="E109" s="169">
        <f>'C3'!G40</f>
        <v>139.78200000000001</v>
      </c>
      <c r="F109" s="169">
        <f t="shared" si="2"/>
        <v>2.8338115206356207</v>
      </c>
      <c r="G109" s="6"/>
      <c r="H109" s="139" t="s">
        <v>54</v>
      </c>
      <c r="I109" s="169">
        <v>32.463000000000001</v>
      </c>
      <c r="J109" s="169">
        <v>33.713999999999999</v>
      </c>
      <c r="K109" s="169">
        <f t="shared" si="3"/>
        <v>3.8536179650679125</v>
      </c>
      <c r="M109" s="178"/>
      <c r="N109"/>
      <c r="O109"/>
      <c r="P109"/>
      <c r="Q109"/>
    </row>
    <row r="110" spans="2:17" ht="11.25" customHeight="1">
      <c r="B110" s="110"/>
      <c r="C110" s="172" t="str">
        <f>'C3'!E20</f>
        <v>Finlandia</v>
      </c>
      <c r="D110" s="169">
        <f>'C3'!F20</f>
        <v>82.494</v>
      </c>
      <c r="E110" s="169">
        <f>'C3'!G20</f>
        <v>84.99</v>
      </c>
      <c r="F110" s="169">
        <f t="shared" si="2"/>
        <v>3.025674594515948</v>
      </c>
      <c r="G110" s="6"/>
      <c r="H110" s="139" t="s">
        <v>27</v>
      </c>
      <c r="I110" s="169">
        <v>127.863</v>
      </c>
      <c r="J110" s="169">
        <v>133.24199999999999</v>
      </c>
      <c r="K110" s="169">
        <f t="shared" si="3"/>
        <v>4.2068463902770858</v>
      </c>
      <c r="M110" s="178"/>
      <c r="N110"/>
      <c r="O110"/>
      <c r="P110"/>
      <c r="Q110"/>
    </row>
    <row r="111" spans="2:17" ht="11.25" customHeight="1">
      <c r="B111" s="110"/>
      <c r="C111" s="172" t="str">
        <f>'C3'!E19</f>
        <v>Estonia</v>
      </c>
      <c r="D111" s="169">
        <f>'C3'!F19</f>
        <v>8.1389999999999993</v>
      </c>
      <c r="E111" s="169">
        <f>'C3'!G19</f>
        <v>8.3870000000000005</v>
      </c>
      <c r="F111" s="169">
        <f t="shared" si="2"/>
        <v>3.0470573780562837</v>
      </c>
      <c r="G111" s="6"/>
      <c r="H111" s="139" t="s">
        <v>34</v>
      </c>
      <c r="I111" s="169">
        <v>38.901000000000003</v>
      </c>
      <c r="J111" s="169">
        <v>40.863</v>
      </c>
      <c r="K111" s="169">
        <f t="shared" si="3"/>
        <v>5.0435721446749238</v>
      </c>
      <c r="M111" s="178"/>
      <c r="N111"/>
      <c r="O111"/>
      <c r="P111"/>
      <c r="Q111"/>
    </row>
    <row r="112" spans="2:17" ht="11.25" customHeight="1">
      <c r="B112" s="110"/>
      <c r="C112" s="172" t="str">
        <f>'C3'!E34</f>
        <v>Noruega</v>
      </c>
      <c r="D112" s="169">
        <f>'C3'!F34</f>
        <v>128.29900000000001</v>
      </c>
      <c r="E112" s="169">
        <f>'C3'!G34</f>
        <v>133.24199999999999</v>
      </c>
      <c r="F112" s="169">
        <f t="shared" si="2"/>
        <v>3.8527190391195454</v>
      </c>
      <c r="G112" s="6"/>
      <c r="H112" s="139" t="s">
        <v>95</v>
      </c>
      <c r="I112" s="169">
        <v>17.117999999999999</v>
      </c>
      <c r="J112" s="169">
        <v>18.07</v>
      </c>
      <c r="K112" s="169">
        <f t="shared" si="3"/>
        <v>5.5613973595046273</v>
      </c>
      <c r="M112" s="178"/>
      <c r="N112"/>
      <c r="O112"/>
      <c r="P112"/>
      <c r="Q112"/>
    </row>
    <row r="113" spans="2:17" ht="11.25" customHeight="1">
      <c r="B113" s="110"/>
      <c r="C113" s="172" t="str">
        <f>'C3'!E31</f>
        <v>Lituania</v>
      </c>
      <c r="D113" s="169">
        <f>'C3'!F31</f>
        <v>10.859</v>
      </c>
      <c r="E113" s="169">
        <f>'C3'!G31</f>
        <v>11.436999999999999</v>
      </c>
      <c r="F113" s="169">
        <f t="shared" si="2"/>
        <v>5.3227737360714622</v>
      </c>
      <c r="G113" s="6"/>
      <c r="H113" s="139" t="s">
        <v>1</v>
      </c>
      <c r="I113" s="169">
        <v>69.260000000000005</v>
      </c>
      <c r="J113" s="169">
        <v>73.478999999999999</v>
      </c>
      <c r="K113" s="169">
        <f t="shared" si="3"/>
        <v>6.0915391279237507</v>
      </c>
      <c r="M113" s="178"/>
      <c r="N113"/>
      <c r="O113"/>
      <c r="P113"/>
      <c r="Q113"/>
    </row>
    <row r="114" spans="2:17" ht="11.25" customHeight="1">
      <c r="B114" s="110"/>
      <c r="C114" s="172" t="str">
        <f>'C3'!E8</f>
        <v>Alemania</v>
      </c>
      <c r="D114" s="169">
        <f>'C3'!F8</f>
        <v>520.60699999999997</v>
      </c>
      <c r="E114" s="169">
        <f>'C3'!G8</f>
        <v>548.40499999999997</v>
      </c>
      <c r="F114" s="169">
        <f t="shared" si="2"/>
        <v>5.3395363489157965</v>
      </c>
      <c r="G114" s="6"/>
      <c r="H114" s="139" t="s">
        <v>36</v>
      </c>
      <c r="I114" s="169">
        <v>25.716999999999999</v>
      </c>
      <c r="J114" s="169">
        <v>27.553999999999998</v>
      </c>
      <c r="K114" s="169">
        <f t="shared" si="3"/>
        <v>7.1431348913170378</v>
      </c>
      <c r="M114" s="178"/>
      <c r="N114"/>
      <c r="O114"/>
      <c r="P114"/>
      <c r="Q114"/>
    </row>
    <row r="115" spans="2:17" ht="11.25" customHeight="1">
      <c r="B115" s="110"/>
      <c r="C115" s="172" t="str">
        <f>'C3'!E9</f>
        <v>Austria</v>
      </c>
      <c r="D115" s="169">
        <f>'C3'!F9</f>
        <v>69.504999999999995</v>
      </c>
      <c r="E115" s="169">
        <f>'C3'!G9</f>
        <v>73.478999999999999</v>
      </c>
      <c r="F115" s="169">
        <f t="shared" si="2"/>
        <v>5.7175742752320069</v>
      </c>
      <c r="G115" s="6"/>
      <c r="H115" s="139" t="s">
        <v>28</v>
      </c>
      <c r="I115" s="169">
        <v>144.886</v>
      </c>
      <c r="J115" s="169">
        <v>155.304</v>
      </c>
      <c r="K115" s="169">
        <f t="shared" si="3"/>
        <v>7.1904807917949398</v>
      </c>
      <c r="M115" s="178"/>
      <c r="N115"/>
      <c r="O115"/>
      <c r="P115"/>
      <c r="Q115"/>
    </row>
    <row r="116" spans="2:17" ht="11.25" customHeight="1">
      <c r="B116" s="110"/>
      <c r="C116" s="172" t="str">
        <f>'C3'!E15</f>
        <v>Dinamarca</v>
      </c>
      <c r="D116" s="169">
        <f>'C3'!F15</f>
        <v>32.43</v>
      </c>
      <c r="E116" s="169">
        <f>'C3'!G15</f>
        <v>34.517000000000003</v>
      </c>
      <c r="F116" s="169">
        <f t="shared" si="2"/>
        <v>6.435399321615809</v>
      </c>
      <c r="G116" s="6"/>
      <c r="H116" s="139" t="s">
        <v>37</v>
      </c>
      <c r="I116" s="169">
        <v>10.552</v>
      </c>
      <c r="J116" s="169">
        <v>11.436999999999999</v>
      </c>
      <c r="K116" s="169">
        <f t="shared" si="3"/>
        <v>8.3870356330553406</v>
      </c>
      <c r="M116" s="178"/>
      <c r="N116"/>
      <c r="O116"/>
      <c r="P116"/>
      <c r="Q116"/>
    </row>
    <row r="117" spans="2:17" ht="11.25" customHeight="1">
      <c r="B117" s="110"/>
      <c r="C117" s="173" t="str">
        <f>'C3'!E13</f>
        <v>Chipre</v>
      </c>
      <c r="D117" s="166">
        <f>'C3'!F13</f>
        <v>4.4050000000000002</v>
      </c>
      <c r="E117" s="166">
        <f>'C3'!G13</f>
        <v>4.6909999999999998</v>
      </c>
      <c r="F117" s="171">
        <f t="shared" si="2"/>
        <v>6.4926220204313267</v>
      </c>
      <c r="G117" s="6"/>
      <c r="H117" s="175" t="s">
        <v>29</v>
      </c>
      <c r="I117" s="166">
        <v>12.638999999999999</v>
      </c>
      <c r="J117" s="166">
        <v>13.81</v>
      </c>
      <c r="K117" s="171">
        <f t="shared" si="3"/>
        <v>9.2649734947385163</v>
      </c>
      <c r="M117" s="178"/>
      <c r="N117"/>
      <c r="O117"/>
      <c r="P117"/>
      <c r="Q117"/>
    </row>
    <row r="118" spans="2:17" ht="11.25" customHeight="1">
      <c r="B118" s="110"/>
      <c r="C118" s="199" t="s">
        <v>137</v>
      </c>
      <c r="D118" s="198"/>
      <c r="E118" s="198"/>
      <c r="F118" s="198"/>
      <c r="G118" s="199"/>
      <c r="H118" s="199" t="s">
        <v>137</v>
      </c>
      <c r="I118" s="119"/>
      <c r="J118" s="119"/>
      <c r="K118" s="201"/>
      <c r="M118" s="179"/>
      <c r="N118"/>
      <c r="O118"/>
      <c r="P118"/>
      <c r="Q118"/>
    </row>
    <row r="119" spans="2:17" ht="11.25" customHeight="1">
      <c r="B119" s="110"/>
      <c r="C119" s="199"/>
      <c r="D119" s="198"/>
      <c r="E119" s="198"/>
      <c r="F119" s="198"/>
      <c r="G119" s="199"/>
      <c r="H119" s="199"/>
      <c r="I119" s="119"/>
      <c r="J119" s="119"/>
      <c r="K119" s="201"/>
      <c r="M119" s="179"/>
      <c r="N119"/>
      <c r="O119"/>
      <c r="P119"/>
      <c r="Q119"/>
    </row>
    <row r="120" spans="2:17" ht="11.25" customHeight="1">
      <c r="B120" s="6"/>
      <c r="C120" s="9" t="s">
        <v>109</v>
      </c>
      <c r="D120" s="4"/>
      <c r="E120" s="4"/>
      <c r="F120" s="4"/>
      <c r="L120" s="198"/>
      <c r="M120" s="40"/>
      <c r="N120" s="40"/>
    </row>
    <row r="121" spans="2:17" ht="21" customHeight="1">
      <c r="C121" s="163"/>
      <c r="D121" s="164" t="s">
        <v>9</v>
      </c>
      <c r="E121" s="204" t="s">
        <v>100</v>
      </c>
      <c r="F121" s="204" t="s">
        <v>16</v>
      </c>
      <c r="G121" s="204" t="s">
        <v>68</v>
      </c>
      <c r="H121" s="204" t="s">
        <v>69</v>
      </c>
      <c r="I121" s="205" t="s">
        <v>70</v>
      </c>
    </row>
    <row r="122" spans="2:17">
      <c r="C122" s="139" t="str">
        <f>'C11'!E9</f>
        <v>Alemania</v>
      </c>
      <c r="D122" s="152">
        <f>('C11'!F9/'C11'!$L9)*100</f>
        <v>5.3138900003599057</v>
      </c>
      <c r="E122" s="152">
        <f>('C11'!G9/'C11'!$L9)*100</f>
        <v>41.761976229438346</v>
      </c>
      <c r="F122" s="152">
        <f>('C11'!H9/'C11'!$L9)*100</f>
        <v>5.1572058204549176</v>
      </c>
      <c r="G122" s="152">
        <f>('C11'!I9/'C11'!$L9)*100</f>
        <v>24.187002647491962</v>
      </c>
      <c r="H122" s="152">
        <f>('C11'!J9/'C11'!$L9)*100</f>
        <v>19.591007222173729</v>
      </c>
      <c r="I122" s="148">
        <f>('C11'!K9/'C11'!$L9)*100</f>
        <v>3.988918080081155</v>
      </c>
      <c r="J122" s="119">
        <f>SUM(D122:I122)</f>
        <v>100.00000000000001</v>
      </c>
      <c r="K122" s="69"/>
    </row>
    <row r="123" spans="2:17" ht="11.25" customHeight="1">
      <c r="C123" s="139" t="str">
        <f>'C11'!E10</f>
        <v>Austria</v>
      </c>
      <c r="D123" s="152">
        <f>('C11'!F10/'C11'!$L10)*100</f>
        <v>0</v>
      </c>
      <c r="E123" s="152">
        <f>('C11'!G10/'C11'!$L10)*100</f>
        <v>29.006735372879977</v>
      </c>
      <c r="F123" s="152">
        <f>('C11'!H10/'C11'!$L10)*100</f>
        <v>55.408585571695198</v>
      </c>
      <c r="G123" s="152">
        <f>('C11'!I10/'C11'!$L10)*100</f>
        <v>10.099001866428628</v>
      </c>
      <c r="H123" s="152">
        <f>('C11'!J10/'C11'!$L10)*100</f>
        <v>2.9700559928588817</v>
      </c>
      <c r="I123" s="148">
        <f>('C11'!K10/'C11'!$L10)*100</f>
        <v>2.5156211961373041</v>
      </c>
      <c r="J123" s="119">
        <f t="shared" ref="J123:J154" si="4">SUM(D123:I123)</f>
        <v>99.999999999999986</v>
      </c>
      <c r="K123" s="69"/>
      <c r="L123" s="69" t="str">
        <f>IF(D122="Alemania","DE",IF(D122="Austria","AT",IF(D122="Bélgica","BE",IF(D122="Bulgaria","BG",IF(D122="Croacia","HR",IF(D122="Eslovaquia","SK",IF(D122="Eslovenia","SI",IF(D122="Finlandia","FI",IF(D122="Francia","FR",IF(D122="Grecia","GR",IF(D122="Holanda","NL",IF(D122="Hungría","HU",IF(D122="Italia","IT",IF(D122="Luxemburgo","LU",IF(D122="Polonia","PL",IF(D122="Portugal","PT",IF(D122="República Checa","CZ",IF(D122="Rumania","RO",""))))))))))))))))))</f>
        <v/>
      </c>
      <c r="M123" s="69"/>
    </row>
    <row r="124" spans="2:17" ht="11.25" customHeight="1">
      <c r="C124" s="139" t="str">
        <f>'C11'!E11</f>
        <v>Bélgica</v>
      </c>
      <c r="D124" s="152">
        <f>('C11'!F11/'C11'!$L11)*100</f>
        <v>28.716805582477228</v>
      </c>
      <c r="E124" s="152">
        <f>('C11'!G11/'C11'!$L11)*100</f>
        <v>34.299282806745495</v>
      </c>
      <c r="F124" s="152">
        <f>('C11'!H11/'C11'!$L11)*100</f>
        <v>6.9296375266524519</v>
      </c>
      <c r="G124" s="152">
        <f>('C11'!I11/'C11'!$L11)*100</f>
        <v>11.106803644117075</v>
      </c>
      <c r="H124" s="152">
        <f>('C11'!J11/'C11'!$L11)*100</f>
        <v>14.959294436906379</v>
      </c>
      <c r="I124" s="148">
        <f>('C11'!K11/'C11'!$L11)*100</f>
        <v>3.9881760031013762</v>
      </c>
      <c r="J124" s="119">
        <f t="shared" si="4"/>
        <v>100</v>
      </c>
      <c r="K124" s="69"/>
      <c r="L124" s="69"/>
      <c r="M124" s="69"/>
    </row>
    <row r="125" spans="2:17" ht="11.25" customHeight="1">
      <c r="C125" s="139" t="str">
        <f>'C11'!E12</f>
        <v>Bosnia-Herzegovina</v>
      </c>
      <c r="D125" s="152">
        <f>('C11'!F12/'C11'!$L12)*100</f>
        <v>0</v>
      </c>
      <c r="E125" s="152">
        <f>('C11'!G12/'C11'!$L12)*100</f>
        <v>47.230614300100704</v>
      </c>
      <c r="F125" s="152">
        <f>('C11'!H12/'C11'!$L12)*100</f>
        <v>52.769385699899296</v>
      </c>
      <c r="G125" s="152">
        <f>('C11'!I12/'C11'!$L12)*100</f>
        <v>0</v>
      </c>
      <c r="H125" s="152">
        <f>('C11'!J12/'C11'!$L12)*100</f>
        <v>0</v>
      </c>
      <c r="I125" s="148">
        <f>('C11'!K12/'C11'!$L12)*100</f>
        <v>0</v>
      </c>
      <c r="J125" s="119">
        <f t="shared" si="4"/>
        <v>100</v>
      </c>
      <c r="K125" s="69"/>
      <c r="L125" s="69"/>
      <c r="M125" s="69"/>
    </row>
    <row r="126" spans="2:17" ht="11.25" customHeight="1">
      <c r="C126" s="139" t="str">
        <f>'C11'!E13</f>
        <v>Bulgaria</v>
      </c>
      <c r="D126" s="152">
        <f>('C11'!F13/'C11'!$L13)*100</f>
        <v>15.746865979998331</v>
      </c>
      <c r="E126" s="152">
        <f>('C11'!G13/'C11'!$L13)*100</f>
        <v>44.741963980618763</v>
      </c>
      <c r="F126" s="152">
        <f>('C11'!H13/'C11'!$L13)*100</f>
        <v>25.226479299957326</v>
      </c>
      <c r="G126" s="152">
        <f>('C11'!I13/'C11'!$L13)*100</f>
        <v>5.5220322275359157</v>
      </c>
      <c r="H126" s="152">
        <f>('C11'!J13/'C11'!$L13)*100</f>
        <v>8.2158485907342307</v>
      </c>
      <c r="I126" s="148">
        <f>('C11'!K13/'C11'!$L13)*100</f>
        <v>0.54680992115544202</v>
      </c>
      <c r="J126" s="119">
        <f t="shared" si="4"/>
        <v>100.00000000000001</v>
      </c>
      <c r="K126" s="69"/>
      <c r="L126" s="69"/>
      <c r="M126" s="69"/>
    </row>
    <row r="127" spans="2:17" ht="11.25" customHeight="1">
      <c r="C127" s="139" t="str">
        <f>'C11'!E14</f>
        <v>Chipre</v>
      </c>
      <c r="D127" s="152">
        <f>('C11'!F14/'C11'!$L14)*100</f>
        <v>0</v>
      </c>
      <c r="E127" s="152">
        <f>('C11'!G14/'C11'!$L14)*100</f>
        <v>85.394037439334411</v>
      </c>
      <c r="F127" s="152">
        <f>('C11'!H14/'C11'!$L14)*100</f>
        <v>0</v>
      </c>
      <c r="G127" s="152">
        <f>('C11'!I14/'C11'!$L14)*100</f>
        <v>8.9553963485093604</v>
      </c>
      <c r="H127" s="152">
        <f>('C11'!J14/'C11'!$L14)*100</f>
        <v>0</v>
      </c>
      <c r="I127" s="148">
        <f>('C11'!K14/'C11'!$L14)*100</f>
        <v>5.650566212156229</v>
      </c>
      <c r="J127" s="119">
        <f t="shared" si="4"/>
        <v>100</v>
      </c>
      <c r="K127" s="69"/>
      <c r="L127" s="69"/>
      <c r="M127" s="69"/>
    </row>
    <row r="128" spans="2:17" ht="11.25" customHeight="1">
      <c r="C128" s="139" t="str">
        <f>'C11'!E15</f>
        <v>Croacia</v>
      </c>
      <c r="D128" s="152">
        <f>('C11'!F15/'C11'!$L15)*100</f>
        <v>0</v>
      </c>
      <c r="E128" s="152">
        <f>('C11'!G15/'C11'!$L15)*100</f>
        <v>42.933618843683078</v>
      </c>
      <c r="F128" s="152">
        <f>('C11'!H15/'C11'!$L15)*100</f>
        <v>45.224839400428266</v>
      </c>
      <c r="G128" s="152">
        <f>('C11'!I15/'C11'!$L15)*100</f>
        <v>9.1862955032119906</v>
      </c>
      <c r="H128" s="152">
        <f>('C11'!J15/'C11'!$L15)*100</f>
        <v>1.0278372591006424</v>
      </c>
      <c r="I128" s="148">
        <f>('C11'!K15/'C11'!$L15)*100</f>
        <v>1.6274089935760172</v>
      </c>
      <c r="J128" s="119">
        <f t="shared" si="4"/>
        <v>99.999999999999986</v>
      </c>
      <c r="K128" s="69"/>
      <c r="L128" s="69"/>
      <c r="M128" s="69"/>
    </row>
    <row r="129" spans="3:13" ht="11.25" customHeight="1">
      <c r="C129" s="139" t="str">
        <f>'C11'!E16</f>
        <v>Dinamarca</v>
      </c>
      <c r="D129" s="152">
        <f>('C11'!F16/'C11'!$L16)*100</f>
        <v>0</v>
      </c>
      <c r="E129" s="152">
        <f>('C11'!G16/'C11'!$L16)*100</f>
        <v>51.147967479674797</v>
      </c>
      <c r="F129" s="152">
        <f>('C11'!H16/'C11'!$L16)*100</f>
        <v>4.5528455284552842E-2</v>
      </c>
      <c r="G129" s="152">
        <f>('C11'!I16/'C11'!$L16)*100</f>
        <v>34.139837398373977</v>
      </c>
      <c r="H129" s="152">
        <f>('C11'!J16/'C11'!$L16)*100</f>
        <v>5.5349593495934952</v>
      </c>
      <c r="I129" s="148">
        <f>('C11'!K16/'C11'!$L16)*100</f>
        <v>9.13170731707317</v>
      </c>
      <c r="J129" s="119">
        <f t="shared" si="4"/>
        <v>99.999999999999986</v>
      </c>
      <c r="K129" s="69"/>
      <c r="L129" s="69"/>
      <c r="M129" s="69"/>
    </row>
    <row r="130" spans="3:13" ht="11.25" customHeight="1">
      <c r="C130" s="139" t="str">
        <f>'C11'!E17</f>
        <v>Eslovaquia(1)</v>
      </c>
      <c r="D130" s="152">
        <f>('C11'!F17/'C11'!$L17)*100</f>
        <v>23.96493707351059</v>
      </c>
      <c r="E130" s="152">
        <f>('C11'!G17/'C11'!$L17)*100</f>
        <v>33.575618023609174</v>
      </c>
      <c r="F130" s="152">
        <f>('C11'!H17/'C11'!$L17)*100</f>
        <v>31.292278349038188</v>
      </c>
      <c r="G130" s="152">
        <f>('C11'!I17/'C11'!$L17)*100</f>
        <v>3.7059181041511229E-2</v>
      </c>
      <c r="H130" s="152">
        <f>('C11'!J17/'C11'!$L17)*100</f>
        <v>6.5718281046946574</v>
      </c>
      <c r="I130" s="148">
        <f>('C11'!K17/'C11'!$L17)*100</f>
        <v>4.5582792681058804</v>
      </c>
      <c r="J130" s="119">
        <f t="shared" si="4"/>
        <v>100</v>
      </c>
      <c r="K130" s="69"/>
      <c r="L130" s="69"/>
      <c r="M130" s="69"/>
    </row>
    <row r="131" spans="3:13" ht="11.25" customHeight="1">
      <c r="C131" s="139" t="str">
        <f>'C11'!E18</f>
        <v>Eslovenia(1)</v>
      </c>
      <c r="D131" s="152">
        <f>('C11'!F18/'C11'!$L18)*100</f>
        <v>18.443095366172287</v>
      </c>
      <c r="E131" s="152">
        <f>('C11'!G18/'C11'!$L18)*100</f>
        <v>40.728502266963808</v>
      </c>
      <c r="F131" s="152">
        <f>('C11'!H18/'C11'!$L18)*100</f>
        <v>32.672897394382808</v>
      </c>
      <c r="G131" s="152">
        <f>('C11'!I18/'C11'!$L18)*100</f>
        <v>8.8770645799823536E-2</v>
      </c>
      <c r="H131" s="152">
        <f>('C11'!J18/'C11'!$L18)*100</f>
        <v>6.9802876168923929</v>
      </c>
      <c r="I131" s="148">
        <f>('C11'!K18/'C11'!$L18)*100</f>
        <v>1.0864467097888848</v>
      </c>
      <c r="J131" s="119">
        <f t="shared" si="4"/>
        <v>100.00000000000001</v>
      </c>
      <c r="K131" s="69"/>
      <c r="L131" s="69"/>
      <c r="M131" s="69"/>
    </row>
    <row r="132" spans="3:13" ht="11.25" customHeight="1">
      <c r="C132" s="139" t="str">
        <f>'C11'!E19</f>
        <v>España</v>
      </c>
      <c r="D132" s="152">
        <f>('C11'!F19/'C11'!$L19)*100</f>
        <v>7.1932534215329111</v>
      </c>
      <c r="E132" s="152">
        <f>('C11'!G19/'C11'!$L19)*100</f>
        <v>44.127028502047864</v>
      </c>
      <c r="F132" s="152">
        <f>('C11'!H19/'C11'!$L19)*100</f>
        <v>19.33282724022488</v>
      </c>
      <c r="G132" s="152">
        <f>('C11'!I19/'C11'!$L19)*100</f>
        <v>21.900346700168114</v>
      </c>
      <c r="H132" s="152">
        <f>('C11'!J19/'C11'!$L19)*100</f>
        <v>6.6236419191920666</v>
      </c>
      <c r="I132" s="148">
        <f>('C11'!K19/'C11'!$L19)*100</f>
        <v>0.82290221683416365</v>
      </c>
      <c r="J132" s="119">
        <f t="shared" si="4"/>
        <v>100</v>
      </c>
      <c r="K132" s="69"/>
      <c r="L132" s="69"/>
      <c r="M132" s="69"/>
    </row>
    <row r="133" spans="3:13" ht="11.25" customHeight="1">
      <c r="C133" s="139" t="str">
        <f>'C11'!E20</f>
        <v>Estonia</v>
      </c>
      <c r="D133" s="152">
        <f>('C11'!F20/'C11'!$L20)*100</f>
        <v>0</v>
      </c>
      <c r="E133" s="152">
        <f>('C11'!G20/'C11'!$L20)*100</f>
        <v>84.028013986584853</v>
      </c>
      <c r="F133" s="152">
        <f>('C11'!H20/'C11'!$L20)*100</f>
        <v>0.26701043551612946</v>
      </c>
      <c r="G133" s="152">
        <f>('C11'!I20/'C11'!$L20)*100</f>
        <v>12.76207839562443</v>
      </c>
      <c r="H133" s="152">
        <f>('C11'!J20/'C11'!$L20)*100</f>
        <v>2.176900365991374E-2</v>
      </c>
      <c r="I133" s="148">
        <f>('C11'!K20/'C11'!$L20)*100</f>
        <v>2.9211281786146754</v>
      </c>
      <c r="J133" s="119">
        <f t="shared" si="4"/>
        <v>100</v>
      </c>
      <c r="K133" s="69"/>
      <c r="L133" s="69"/>
      <c r="M133" s="69"/>
    </row>
    <row r="134" spans="3:13" ht="11.25" customHeight="1">
      <c r="C134" s="139" t="str">
        <f>'C11'!E21</f>
        <v>Finlandia</v>
      </c>
      <c r="D134" s="152">
        <f>('C11'!F21/'C11'!$L21)*100</f>
        <v>16.354123802245606</v>
      </c>
      <c r="E134" s="152">
        <f>('C11'!G21/'C11'!$L21)*100</f>
        <v>46.099582623008637</v>
      </c>
      <c r="F134" s="152">
        <f>('C11'!H21/'C11'!$L21)*100</f>
        <v>18.852507201222739</v>
      </c>
      <c r="G134" s="152">
        <f>('C11'!I21/'C11'!$L21)*100</f>
        <v>8.41808241725942</v>
      </c>
      <c r="H134" s="152">
        <f>('C11'!J21/'C11'!$L21)*100</f>
        <v>0</v>
      </c>
      <c r="I134" s="148">
        <f>('C11'!K21/'C11'!$L21)*100</f>
        <v>10.275703956263595</v>
      </c>
      <c r="J134" s="119">
        <f t="shared" si="4"/>
        <v>99.999999999999986</v>
      </c>
      <c r="K134" s="69"/>
      <c r="L134" s="69"/>
      <c r="M134" s="69"/>
    </row>
    <row r="135" spans="3:13" ht="11.25" customHeight="1">
      <c r="C135" s="139" t="str">
        <f>'C11'!E22</f>
        <v>Francia(1)</v>
      </c>
      <c r="D135" s="152">
        <f>('C11'!F22/'C11'!$L22)*100</f>
        <v>48.893286935439569</v>
      </c>
      <c r="E135" s="152">
        <f>('C11'!G22/'C11'!$L22)*100</f>
        <v>17.297365284589056</v>
      </c>
      <c r="F135" s="152">
        <f>('C11'!H22/'C11'!$L22)*100</f>
        <v>19.695947727786528</v>
      </c>
      <c r="G135" s="152">
        <f>('C11'!I22/'C11'!$L22)*100</f>
        <v>7.9957911345078099</v>
      </c>
      <c r="H135" s="152">
        <f>('C11'!J22/'C11'!$L22)*100</f>
        <v>4.7987138579436639</v>
      </c>
      <c r="I135" s="148">
        <f>('C11'!K22/'C11'!$L22)*100</f>
        <v>1.3188950597333771</v>
      </c>
      <c r="J135" s="119">
        <f t="shared" si="4"/>
        <v>100.00000000000001</v>
      </c>
      <c r="K135" s="69"/>
      <c r="L135" s="69"/>
      <c r="M135" s="69"/>
    </row>
    <row r="136" spans="3:13" ht="11.25" customHeight="1">
      <c r="C136" s="139" t="str">
        <f>'C11'!E24</f>
        <v>Gran Bretaña(1)</v>
      </c>
      <c r="D136" s="152">
        <f>('C11'!F24/'C11'!$L24)*100</f>
        <v>10.105364259506116</v>
      </c>
      <c r="E136" s="152">
        <f>('C11'!G24/'C11'!$L24)*100</f>
        <v>58.541643248573614</v>
      </c>
      <c r="F136" s="152">
        <f>('C11'!H24/'C11'!$L24)*100</f>
        <v>4.7935725337527169</v>
      </c>
      <c r="G136" s="152">
        <f>('C11'!I24/'C11'!$L24)*100</f>
        <v>14.349594744625485</v>
      </c>
      <c r="H136" s="152">
        <f>('C11'!J24/'C11'!$L24)*100</f>
        <v>10.197630139617406</v>
      </c>
      <c r="I136" s="148">
        <f>('C11'!K24/'C11'!$L24)*100</f>
        <v>2.0121950739246608</v>
      </c>
      <c r="J136" s="119">
        <f t="shared" si="4"/>
        <v>99.999999999999986</v>
      </c>
      <c r="K136" s="69"/>
      <c r="L136" s="69"/>
      <c r="M136" s="69"/>
    </row>
    <row r="137" spans="3:13" ht="11.25" customHeight="1">
      <c r="C137" s="139" t="str">
        <f>'C11'!E25</f>
        <v>Grecia(1)</v>
      </c>
      <c r="D137" s="152">
        <f>('C11'!F25/'C11'!$L25)*100</f>
        <v>0</v>
      </c>
      <c r="E137" s="152">
        <f>('C11'!G25/'C11'!$L25)*100</f>
        <v>59.912906158778782</v>
      </c>
      <c r="F137" s="152">
        <f>('C11'!H25/'C11'!$L25)*100</f>
        <v>16.236780399100351</v>
      </c>
      <c r="G137" s="152">
        <f>('C11'!I25/'C11'!$L25)*100</f>
        <v>10.011006364549937</v>
      </c>
      <c r="H137" s="152">
        <f>('C11'!J25/'C11'!$L25)*100</f>
        <v>12.465904196774657</v>
      </c>
      <c r="I137" s="148">
        <f>('C11'!K25/'C11'!$L25)*100</f>
        <v>1.3734028807962866</v>
      </c>
      <c r="J137" s="119">
        <f t="shared" si="4"/>
        <v>100.00000000000003</v>
      </c>
      <c r="K137" s="69"/>
      <c r="L137" s="69"/>
      <c r="M137" s="69"/>
    </row>
    <row r="138" spans="3:13" ht="11.25" customHeight="1">
      <c r="C138" s="139" t="str">
        <f>'C11'!E26</f>
        <v>Holanda(1)</v>
      </c>
      <c r="D138" s="152">
        <f>('C11'!F26/'C11'!$L26)*100</f>
        <v>1.5075376884422109</v>
      </c>
      <c r="E138" s="152">
        <f>('C11'!G26/'C11'!$L26)*100</f>
        <v>79.322538619021032</v>
      </c>
      <c r="F138" s="152">
        <f>('C11'!H26/'C11'!$L26)*100</f>
        <v>0.11787331720330045</v>
      </c>
      <c r="G138" s="152">
        <f>('C11'!I26/'C11'!$L26)*100</f>
        <v>11.294124945716236</v>
      </c>
      <c r="H138" s="152">
        <f>('C11'!J26/'C11'!$L26)*100</f>
        <v>4.4326571127241143</v>
      </c>
      <c r="I138" s="148">
        <f>('C11'!K26/'C11'!$L26)*100</f>
        <v>3.3252683168931076</v>
      </c>
      <c r="J138" s="119">
        <f t="shared" si="4"/>
        <v>100</v>
      </c>
      <c r="K138" s="69"/>
      <c r="L138" s="69"/>
      <c r="M138" s="69"/>
    </row>
    <row r="139" spans="3:13" ht="11.25" customHeight="1">
      <c r="C139" s="139" t="str">
        <f>'C11'!E27</f>
        <v>Hungría(1)</v>
      </c>
      <c r="D139" s="152">
        <f>('C11'!F27/'C11'!$L27)*100</f>
        <v>23.079745596868879</v>
      </c>
      <c r="E139" s="152">
        <f>('C11'!G27/'C11'!$L27)*100</f>
        <v>67.771526418786678</v>
      </c>
      <c r="F139" s="152">
        <f>('C11'!H27/'C11'!$L27)*100</f>
        <v>0.69716242661448125</v>
      </c>
      <c r="G139" s="152">
        <f>('C11'!I27/'C11'!$L27)*100</f>
        <v>4.0117416829745585</v>
      </c>
      <c r="H139" s="152">
        <f>('C11'!J27/'C11'!$L27)*100</f>
        <v>0.35469667318982379</v>
      </c>
      <c r="I139" s="148">
        <f>('C11'!K27/'C11'!$L27)*100</f>
        <v>4.0851272015655571</v>
      </c>
      <c r="J139" s="119">
        <f t="shared" si="4"/>
        <v>99.999999999999972</v>
      </c>
      <c r="K139" s="69"/>
      <c r="L139" s="69"/>
      <c r="M139" s="69"/>
    </row>
    <row r="140" spans="3:13" ht="11.25" customHeight="1">
      <c r="C140" s="139" t="str">
        <f>'C11'!E28</f>
        <v>Irlanda(1)</v>
      </c>
      <c r="D140" s="152">
        <f>('C11'!F28/'C11'!$L28)*100</f>
        <v>0</v>
      </c>
      <c r="E140" s="152">
        <f>('C11'!G28/'C11'!$L28)*100</f>
        <v>69.540636042402824</v>
      </c>
      <c r="F140" s="152">
        <f>('C11'!H28/'C11'!$L28)*100</f>
        <v>5.3912165572942961</v>
      </c>
      <c r="G140" s="152">
        <f>('C11'!I28/'C11'!$L28)*100</f>
        <v>24.230186774356387</v>
      </c>
      <c r="H140" s="152">
        <f>('C11'!J28/'C11'!$L28)*100</f>
        <v>0</v>
      </c>
      <c r="I140" s="148">
        <f>('C11'!K28/'C11'!$L28)*100</f>
        <v>0.83796062594649179</v>
      </c>
      <c r="J140" s="119">
        <f t="shared" si="4"/>
        <v>100</v>
      </c>
      <c r="L140" s="69"/>
      <c r="M140" s="69"/>
    </row>
    <row r="141" spans="3:13" ht="11.25" customHeight="1">
      <c r="C141" s="139" t="str">
        <f>'C11'!E29</f>
        <v>Islandia</v>
      </c>
      <c r="D141" s="152">
        <f>('C11'!F29/'C11'!$L29)*100</f>
        <v>0</v>
      </c>
      <c r="E141" s="152">
        <f>('C11'!G29/'C11'!$L29)*100</f>
        <v>0.40813241629506469</v>
      </c>
      <c r="F141" s="152">
        <f>('C11'!H29/'C11'!$L29)*100</f>
        <v>74.544630035522644</v>
      </c>
      <c r="G141" s="152">
        <f>('C11'!I29/'C11'!$L29)*100</f>
        <v>6.8022069382510778E-2</v>
      </c>
      <c r="H141" s="152">
        <f>('C11'!J29/'C11'!$L29)*100</f>
        <v>0</v>
      </c>
      <c r="I141" s="148">
        <f>('C11'!K29/'C11'!$L29)*100</f>
        <v>24.979215478799791</v>
      </c>
      <c r="J141" s="119">
        <f t="shared" si="4"/>
        <v>100</v>
      </c>
    </row>
    <row r="142" spans="3:13" ht="11.25" customHeight="1">
      <c r="C142" s="139" t="str">
        <f>'C11'!E30</f>
        <v>Italia</v>
      </c>
      <c r="D142" s="152">
        <f>('C11'!F30/'C11'!$L30)*100</f>
        <v>0</v>
      </c>
      <c r="E142" s="152">
        <f>('C11'!G30/'C11'!$L30)*100</f>
        <v>54.475254211849453</v>
      </c>
      <c r="F142" s="152">
        <f>('C11'!H30/'C11'!$L30)*100</f>
        <v>19.9069453303816</v>
      </c>
      <c r="G142" s="152">
        <f>('C11'!I30/'C11'!$L30)*100</f>
        <v>7.0661513639263065</v>
      </c>
      <c r="H142" s="152">
        <f>('C11'!J30/'C11'!$L30)*100</f>
        <v>14.474503770965445</v>
      </c>
      <c r="I142" s="148">
        <f>('C11'!K30/'C11'!$L30)*100</f>
        <v>4.0771453228771906</v>
      </c>
      <c r="J142" s="119">
        <f t="shared" si="4"/>
        <v>99.999999999999986</v>
      </c>
    </row>
    <row r="143" spans="3:13" ht="11.25" customHeight="1">
      <c r="C143" s="139" t="str">
        <f>'C11'!E31</f>
        <v>Letonia</v>
      </c>
      <c r="D143" s="152">
        <f>('C11'!F31/'C11'!$L31)*100</f>
        <v>0</v>
      </c>
      <c r="E143" s="152">
        <f>('C11'!G31/'C11'!$L31)*100</f>
        <v>39.161554192229033</v>
      </c>
      <c r="F143" s="152">
        <f>('C11'!H31/'C11'!$L31)*100</f>
        <v>53.783231083844576</v>
      </c>
      <c r="G143" s="152">
        <f>('C11'!I31/'C11'!$L31)*100</f>
        <v>2.4199045671438304</v>
      </c>
      <c r="H143" s="152">
        <f>('C11'!J31/'C11'!$L31)*100</f>
        <v>0</v>
      </c>
      <c r="I143" s="148">
        <f>('C11'!K31/'C11'!$L31)*100</f>
        <v>4.6353101567825492</v>
      </c>
      <c r="J143" s="119">
        <f t="shared" si="4"/>
        <v>100</v>
      </c>
    </row>
    <row r="144" spans="3:13" ht="11.25" customHeight="1">
      <c r="C144" s="139" t="str">
        <f>'C11'!E32</f>
        <v>Lituania</v>
      </c>
      <c r="D144" s="152">
        <f>('C11'!F32/'C11'!$L32)*100</f>
        <v>0</v>
      </c>
      <c r="E144" s="152">
        <f>('C11'!G32/'C11'!$L32)*100</f>
        <v>52.233067139899447</v>
      </c>
      <c r="F144" s="152">
        <f>('C11'!H32/'C11'!$L32)*100</f>
        <v>30.346051464063891</v>
      </c>
      <c r="G144" s="152">
        <f>('C11'!I32/'C11'!$L32)*100</f>
        <v>12.954747116237799</v>
      </c>
      <c r="H144" s="152">
        <f>('C11'!J32/'C11'!$L32)*100</f>
        <v>2.1591245193729667</v>
      </c>
      <c r="I144" s="148">
        <f>('C11'!K32/'C11'!$L32)*100</f>
        <v>2.3070097604259097</v>
      </c>
      <c r="J144" s="119">
        <f t="shared" si="4"/>
        <v>100.00000000000001</v>
      </c>
    </row>
    <row r="145" spans="3:14" ht="11.25" customHeight="1">
      <c r="C145" s="139" t="str">
        <f>'C11'!E33</f>
        <v>Luxemburgo</v>
      </c>
      <c r="D145" s="152">
        <f>('C11'!F33/'C11'!$L33)*100</f>
        <v>0</v>
      </c>
      <c r="E145" s="152">
        <f>('C11'!G33/'C11'!$L33)*100</f>
        <v>24.688995215311003</v>
      </c>
      <c r="F145" s="152">
        <f>('C11'!H33/'C11'!$L33)*100</f>
        <v>63.253588516746404</v>
      </c>
      <c r="G145" s="152">
        <f>('C11'!I33/'C11'!$L33)*100</f>
        <v>5.7416267942583721</v>
      </c>
      <c r="H145" s="152">
        <f>('C11'!J33/'C11'!$L33)*100</f>
        <v>5.7894736842105257</v>
      </c>
      <c r="I145" s="148">
        <f>('C11'!K33/'C11'!$L33)*100</f>
        <v>0.52631578947368407</v>
      </c>
      <c r="J145" s="119">
        <f t="shared" si="4"/>
        <v>99.999999999999986</v>
      </c>
    </row>
    <row r="146" spans="3:14" ht="11.25" customHeight="1">
      <c r="C146" s="139" t="str">
        <f>'C11'!E34</f>
        <v>Montenegro</v>
      </c>
      <c r="D146" s="152">
        <f>('C11'!F34/'C11'!$L34)*100</f>
        <v>0</v>
      </c>
      <c r="E146" s="152">
        <f>('C11'!G34/'C11'!$L34)*100</f>
        <v>25</v>
      </c>
      <c r="F146" s="152">
        <f>('C11'!H34/'C11'!$L34)*100</f>
        <v>75</v>
      </c>
      <c r="G146" s="152">
        <f>('C11'!I34/'C11'!$L34)*100</f>
        <v>0</v>
      </c>
      <c r="H146" s="152">
        <f>('C11'!J34/'C11'!$L34)*100</f>
        <v>0</v>
      </c>
      <c r="I146" s="148">
        <f>('C11'!K34/'C11'!$L34)*100</f>
        <v>0</v>
      </c>
      <c r="J146" s="119">
        <f t="shared" si="4"/>
        <v>100</v>
      </c>
    </row>
    <row r="147" spans="3:14" ht="11.25" customHeight="1">
      <c r="C147" s="139" t="str">
        <f>'C11'!E35</f>
        <v>Noruega</v>
      </c>
      <c r="D147" s="152">
        <f>('C11'!F35/'C11'!$L35)*100</f>
        <v>0</v>
      </c>
      <c r="E147" s="152">
        <f>('C11'!G35/'C11'!$L35)*100</f>
        <v>1.3889018760772875</v>
      </c>
      <c r="F147" s="152">
        <f>('C11'!H35/'C11'!$L35)*100</f>
        <v>95.898438108774471</v>
      </c>
      <c r="G147" s="152">
        <f>('C11'!I35/'C11'!$L35)*100</f>
        <v>2.7079846273248367</v>
      </c>
      <c r="H147" s="152">
        <f>('C11'!J35/'C11'!$L35)*100</f>
        <v>0</v>
      </c>
      <c r="I147" s="148">
        <f>('C11'!K35/'C11'!$L35)*100</f>
        <v>4.6753878234199533E-3</v>
      </c>
      <c r="J147" s="119">
        <f t="shared" si="4"/>
        <v>100.00000000000001</v>
      </c>
    </row>
    <row r="148" spans="3:14" ht="11.25" customHeight="1">
      <c r="C148" s="139" t="str">
        <f>'C11'!E36</f>
        <v>Polonia</v>
      </c>
      <c r="D148" s="152">
        <f>('C11'!F36/'C11'!$L36)*100</f>
        <v>0</v>
      </c>
      <c r="E148" s="152">
        <f>('C11'!G36/'C11'!$L36)*100</f>
        <v>76.025393176237003</v>
      </c>
      <c r="F148" s="152">
        <f>('C11'!H36/'C11'!$L36)*100</f>
        <v>6.1680338575683171</v>
      </c>
      <c r="G148" s="152">
        <f>('C11'!I36/'C11'!$L36)*100</f>
        <v>14.88322273891008</v>
      </c>
      <c r="H148" s="152">
        <f>('C11'!J36/'C11'!$L36)*100</f>
        <v>0.48591880453524217</v>
      </c>
      <c r="I148" s="148">
        <f>('C11'!K36/'C11'!$L36)*100</f>
        <v>2.4374314227493601</v>
      </c>
      <c r="J148" s="119">
        <f t="shared" si="4"/>
        <v>100</v>
      </c>
    </row>
    <row r="149" spans="3:14" ht="11.25" customHeight="1">
      <c r="C149" s="139" t="str">
        <f>'C11'!E37</f>
        <v>Portugal</v>
      </c>
      <c r="D149" s="152">
        <f>('C11'!F37/'C11'!$L37)*100</f>
        <v>0</v>
      </c>
      <c r="E149" s="152">
        <f>('C11'!G37/'C11'!$L37)*100</f>
        <v>33.102036797533572</v>
      </c>
      <c r="F149" s="152">
        <f>('C11'!H37/'C11'!$L37)*100</f>
        <v>35.616931501285634</v>
      </c>
      <c r="G149" s="152">
        <f>('C11'!I37/'C11'!$L37)*100</f>
        <v>25.876169602189101</v>
      </c>
      <c r="H149" s="152">
        <f>('C11'!J37/'C11'!$L37)*100</f>
        <v>2.252231000470764</v>
      </c>
      <c r="I149" s="148">
        <f>('C11'!K37/'C11'!$L37)*100</f>
        <v>3.1526310985209394</v>
      </c>
      <c r="J149" s="119">
        <f t="shared" si="4"/>
        <v>100.00000000000001</v>
      </c>
    </row>
    <row r="150" spans="3:14" ht="11.25" customHeight="1">
      <c r="C150" s="139" t="str">
        <f>'C11'!E38</f>
        <v>República Checa</v>
      </c>
      <c r="D150" s="152">
        <f>('C11'!F38/'C11'!$L38)*100</f>
        <v>20.011888250445807</v>
      </c>
      <c r="E150" s="152">
        <f>('C11'!G38/'C11'!$L38)*100</f>
        <v>53.175153556568247</v>
      </c>
      <c r="F150" s="152">
        <f>('C11'!H38/'C11'!$L38)*100</f>
        <v>11.189815732118088</v>
      </c>
      <c r="G150" s="152">
        <f>('C11'!I38/'C11'!$L38)*100</f>
        <v>1.3721022389538338</v>
      </c>
      <c r="H150" s="152">
        <f>('C11'!J38/'C11'!$L38)*100</f>
        <v>10.040618189023181</v>
      </c>
      <c r="I150" s="148">
        <f>('C11'!K38/'C11'!$L38)*100</f>
        <v>4.2104220328908255</v>
      </c>
      <c r="J150" s="119">
        <f t="shared" si="4"/>
        <v>99.999999999999972</v>
      </c>
    </row>
    <row r="151" spans="3:14" ht="11.25" customHeight="1">
      <c r="C151" s="139" t="str">
        <f>'C11'!E39</f>
        <v>Rumania</v>
      </c>
      <c r="D151" s="152">
        <f>('C11'!F39/'C11'!$L39)*100</f>
        <v>6.4121534970898706</v>
      </c>
      <c r="E151" s="152">
        <f>('C11'!G39/'C11'!$L39)*100</f>
        <v>40.371904902831218</v>
      </c>
      <c r="F151" s="152">
        <f>('C11'!H39/'C11'!$L39)*100</f>
        <v>31.592187037585092</v>
      </c>
      <c r="G151" s="152">
        <f>('C11'!I39/'C11'!$L39)*100</f>
        <v>14.624642399131893</v>
      </c>
      <c r="H151" s="152">
        <f>('C11'!J39/'C11'!$L39)*100</f>
        <v>6.4170859228568622</v>
      </c>
      <c r="I151" s="148">
        <f>('C11'!K39/'C11'!$L39)*100</f>
        <v>0.58202624050508045</v>
      </c>
      <c r="J151" s="119">
        <f t="shared" si="4"/>
        <v>100.00000000000001</v>
      </c>
    </row>
    <row r="152" spans="3:14" ht="11.25" customHeight="1">
      <c r="C152" s="172" t="str">
        <f>'C11'!E40</f>
        <v>Serbia</v>
      </c>
      <c r="D152" s="170">
        <f>('C11'!F40/'C11'!$L40)*100</f>
        <v>0</v>
      </c>
      <c r="E152" s="170">
        <f>('C11'!G40/'C11'!$L40)*100</f>
        <v>64.974963615646502</v>
      </c>
      <c r="F152" s="170">
        <f>('C11'!H40/'C11'!$L40)*100</f>
        <v>35.025036384353506</v>
      </c>
      <c r="G152" s="170">
        <f>('C11'!I40/'C11'!$L40)*100</f>
        <v>0</v>
      </c>
      <c r="H152" s="170">
        <f>('C11'!J40/'C11'!$L40)*100</f>
        <v>0</v>
      </c>
      <c r="I152" s="169">
        <f>('C11'!K40/'C11'!$L40)*100</f>
        <v>0</v>
      </c>
      <c r="J152" s="119">
        <f t="shared" si="4"/>
        <v>100</v>
      </c>
    </row>
    <row r="153" spans="3:14" ht="11.25" customHeight="1">
      <c r="C153" s="172" t="str">
        <f>'C11'!E41</f>
        <v>Suecia(1)</v>
      </c>
      <c r="D153" s="170">
        <f>('C11'!F41/'C11'!$L41)*100</f>
        <v>24.314785612375164</v>
      </c>
      <c r="E153" s="170">
        <f>('C11'!G41/'C11'!$L41)*100</f>
        <v>11.26630121899327</v>
      </c>
      <c r="F153" s="170">
        <f>('C11'!H41/'C11'!$L41)*100</f>
        <v>40.50962428975496</v>
      </c>
      <c r="G153" s="170">
        <f>('C11'!I41/'C11'!$L41)*100</f>
        <v>15.090986458411557</v>
      </c>
      <c r="H153" s="170">
        <f>('C11'!J41/'C11'!$L41)*100</f>
        <v>0.26031889064103531</v>
      </c>
      <c r="I153" s="169">
        <f>('C11'!K41/'C11'!$L41)*100</f>
        <v>8.5579835298240354</v>
      </c>
      <c r="J153" s="119">
        <f t="shared" si="4"/>
        <v>100.00000000000003</v>
      </c>
    </row>
    <row r="154" spans="3:14" ht="11.25" customHeight="1">
      <c r="C154" s="175" t="str">
        <f>'C11'!E42</f>
        <v>Suiza(1)</v>
      </c>
      <c r="D154" s="180">
        <f>('C11'!F42/'C11'!$L42)*100</f>
        <v>17.366611087953316</v>
      </c>
      <c r="E154" s="180">
        <f>('C11'!G42/'C11'!$L42)*100</f>
        <v>3.8818257607336393</v>
      </c>
      <c r="F154" s="180">
        <f>('C11'!H42/'C11'!$L42)*100</f>
        <v>71.618382659441423</v>
      </c>
      <c r="G154" s="180">
        <f>('C11'!I42/'C11'!$L42)*100</f>
        <v>0.31263026260942056</v>
      </c>
      <c r="H154" s="180">
        <f>('C11'!J42/'C11'!$L42)*100</f>
        <v>5.5283451438099203</v>
      </c>
      <c r="I154" s="166">
        <f>('C11'!K42/'C11'!$L42)*100</f>
        <v>1.2922050854522718</v>
      </c>
      <c r="J154" s="119">
        <f t="shared" si="4"/>
        <v>99.999999999999972</v>
      </c>
    </row>
    <row r="155" spans="3:14" ht="11.25" customHeight="1">
      <c r="C155" s="199" t="s">
        <v>137</v>
      </c>
      <c r="D155" s="198"/>
      <c r="E155" s="198"/>
      <c r="F155" s="198"/>
      <c r="G155" s="200"/>
      <c r="H155" s="69"/>
      <c r="K155" s="65"/>
    </row>
    <row r="156" spans="3:14" ht="11.25" customHeight="1">
      <c r="C156" s="6" t="s">
        <v>145</v>
      </c>
      <c r="D156" s="198"/>
      <c r="E156" s="198"/>
      <c r="F156" s="198"/>
      <c r="G156" s="200"/>
      <c r="H156" s="69"/>
      <c r="K156" s="65"/>
    </row>
    <row r="157" spans="3:14" ht="11.25" customHeight="1">
      <c r="C157" s="199"/>
      <c r="D157" s="198"/>
      <c r="E157" s="198"/>
      <c r="F157" s="198"/>
      <c r="G157" s="200"/>
      <c r="H157" s="69"/>
      <c r="K157" s="65"/>
    </row>
    <row r="158" spans="3:14" ht="12.75">
      <c r="C158" s="9" t="s">
        <v>110</v>
      </c>
      <c r="D158" s="4"/>
      <c r="E158" s="4"/>
      <c r="F158" s="4"/>
      <c r="L158" s="65"/>
      <c r="M158" s="65"/>
      <c r="N158" s="6"/>
    </row>
    <row r="159" spans="3:14" ht="20.25" customHeight="1">
      <c r="C159" s="37" t="s">
        <v>130</v>
      </c>
    </row>
    <row r="160" spans="3:14" ht="22.5">
      <c r="C160" s="163"/>
      <c r="D160" s="164"/>
      <c r="E160" s="209" t="s">
        <v>123</v>
      </c>
      <c r="F160" s="209" t="s">
        <v>124</v>
      </c>
    </row>
    <row r="161" spans="2:14">
      <c r="B161" s="81" t="s">
        <v>51</v>
      </c>
      <c r="C161" s="181" t="s">
        <v>0</v>
      </c>
      <c r="D161" s="182"/>
      <c r="E161" s="183">
        <v>11.4</v>
      </c>
      <c r="F161" s="183">
        <v>6.9500000000000011</v>
      </c>
      <c r="G161" s="80"/>
      <c r="I161" s="122">
        <v>0</v>
      </c>
      <c r="J161" s="69"/>
      <c r="K161" s="69"/>
    </row>
    <row r="162" spans="2:14">
      <c r="B162" s="81" t="s">
        <v>52</v>
      </c>
      <c r="C162" s="172" t="s">
        <v>1</v>
      </c>
      <c r="D162" s="182"/>
      <c r="E162" s="183">
        <v>7.05</v>
      </c>
      <c r="F162" s="183">
        <v>1.4300000000000006</v>
      </c>
      <c r="G162" s="80"/>
      <c r="I162" s="122">
        <v>0</v>
      </c>
      <c r="J162" s="69"/>
      <c r="K162" s="69"/>
      <c r="L162" s="78"/>
      <c r="M162" s="78"/>
      <c r="N162" s="78"/>
    </row>
    <row r="163" spans="2:14">
      <c r="B163" s="81" t="s">
        <v>53</v>
      </c>
      <c r="C163" s="139" t="s">
        <v>2</v>
      </c>
      <c r="D163" s="182"/>
      <c r="E163" s="183">
        <v>5.7361000000000004</v>
      </c>
      <c r="F163" s="183">
        <v>7.8895</v>
      </c>
      <c r="G163" s="80"/>
      <c r="I163" s="122">
        <v>0</v>
      </c>
      <c r="J163" s="69"/>
      <c r="K163" s="69"/>
      <c r="L163" s="78"/>
      <c r="M163" s="78"/>
      <c r="N163" s="78"/>
    </row>
    <row r="164" spans="2:14">
      <c r="B164" s="81" t="s">
        <v>93</v>
      </c>
      <c r="C164" s="139" t="s">
        <v>67</v>
      </c>
      <c r="D164" s="182"/>
      <c r="E164" s="183">
        <v>7.4119099999999998</v>
      </c>
      <c r="F164" s="183" t="s">
        <v>150</v>
      </c>
      <c r="G164" s="80"/>
      <c r="I164" s="122">
        <v>0</v>
      </c>
      <c r="J164" s="69"/>
      <c r="K164" s="69"/>
      <c r="L164" s="78"/>
      <c r="M164" s="78"/>
      <c r="N164" s="78"/>
    </row>
    <row r="165" spans="2:14">
      <c r="B165" s="81" t="s">
        <v>55</v>
      </c>
      <c r="C165" s="139" t="s">
        <v>54</v>
      </c>
      <c r="D165" s="182"/>
      <c r="E165" s="183">
        <v>4.3600000000000003</v>
      </c>
      <c r="F165" s="183">
        <v>18.830000000000002</v>
      </c>
      <c r="G165" s="80"/>
      <c r="I165" s="122">
        <v>0</v>
      </c>
      <c r="J165" s="69"/>
      <c r="K165" s="69"/>
      <c r="L165" s="78"/>
      <c r="M165" s="78"/>
      <c r="N165" s="78"/>
    </row>
    <row r="166" spans="2:14">
      <c r="B166" s="81" t="s">
        <v>107</v>
      </c>
      <c r="C166" s="139" t="s">
        <v>104</v>
      </c>
      <c r="D166" s="182"/>
      <c r="E166" s="183">
        <v>16.399999999999999</v>
      </c>
      <c r="F166" s="183" t="s">
        <v>150</v>
      </c>
      <c r="G166" s="80"/>
      <c r="I166" s="122">
        <v>0</v>
      </c>
      <c r="J166" s="69"/>
      <c r="K166" s="69"/>
      <c r="L166" s="78"/>
      <c r="M166" s="78"/>
      <c r="N166" s="78"/>
    </row>
    <row r="167" spans="2:14">
      <c r="B167" s="81" t="s">
        <v>97</v>
      </c>
      <c r="C167" s="139" t="s">
        <v>92</v>
      </c>
      <c r="D167" s="182"/>
      <c r="E167" s="183">
        <v>11.1</v>
      </c>
      <c r="F167" s="183">
        <v>9.9999999999997868E-3</v>
      </c>
      <c r="G167" s="80"/>
      <c r="I167" s="122">
        <v>0</v>
      </c>
      <c r="J167" s="69"/>
      <c r="K167" s="69"/>
      <c r="L167" s="78"/>
      <c r="M167" s="78"/>
      <c r="N167" s="78"/>
    </row>
    <row r="168" spans="2:14">
      <c r="B168" s="81" t="s">
        <v>80</v>
      </c>
      <c r="C168" s="139" t="s">
        <v>62</v>
      </c>
      <c r="D168" s="182"/>
      <c r="E168" s="183">
        <v>10.51</v>
      </c>
      <c r="F168" s="183">
        <v>31.43</v>
      </c>
      <c r="G168" s="80"/>
      <c r="I168" s="122">
        <v>0</v>
      </c>
      <c r="J168" s="69"/>
      <c r="K168" s="69"/>
      <c r="L168" s="78"/>
      <c r="M168" s="78"/>
      <c r="N168" s="78"/>
    </row>
    <row r="169" spans="2:14">
      <c r="B169" s="81" t="s">
        <v>39</v>
      </c>
      <c r="C169" s="139" t="s">
        <v>33</v>
      </c>
      <c r="D169" s="182"/>
      <c r="E169" s="183">
        <v>15.8674</v>
      </c>
      <c r="F169" s="183" t="s">
        <v>150</v>
      </c>
      <c r="G169" s="80"/>
      <c r="I169" s="122">
        <v>0</v>
      </c>
      <c r="J169" s="69"/>
      <c r="K169" s="69"/>
      <c r="L169" s="78"/>
      <c r="M169" s="78"/>
      <c r="N169" s="78"/>
    </row>
    <row r="170" spans="2:14">
      <c r="B170" s="81" t="s">
        <v>40</v>
      </c>
      <c r="C170" s="139" t="s">
        <v>29</v>
      </c>
      <c r="D170" s="182"/>
      <c r="E170" s="183">
        <v>1.7518100000000001</v>
      </c>
      <c r="F170" s="183">
        <v>2.48996</v>
      </c>
      <c r="G170" s="80"/>
      <c r="I170" s="122">
        <v>0</v>
      </c>
      <c r="J170" s="69"/>
      <c r="K170" s="69"/>
      <c r="L170" s="78"/>
      <c r="M170" s="78"/>
      <c r="N170" s="78"/>
    </row>
    <row r="171" spans="2:14">
      <c r="B171" s="81" t="s">
        <v>41</v>
      </c>
      <c r="C171" s="139" t="s">
        <v>3</v>
      </c>
      <c r="D171" s="182"/>
      <c r="E171" s="183">
        <v>12.597099999999999</v>
      </c>
      <c r="F171" s="183">
        <v>0.11310600000000015</v>
      </c>
      <c r="G171" s="80"/>
      <c r="I171" s="122">
        <v>0</v>
      </c>
      <c r="J171" s="69"/>
      <c r="K171" s="69"/>
      <c r="L171" s="78"/>
      <c r="M171" s="78"/>
      <c r="N171" s="78"/>
    </row>
    <row r="172" spans="2:14">
      <c r="B172" s="81" t="s">
        <v>81</v>
      </c>
      <c r="C172" s="139" t="s">
        <v>63</v>
      </c>
      <c r="D172" s="182"/>
      <c r="E172" s="183">
        <v>5.19</v>
      </c>
      <c r="F172" s="183">
        <v>9.5999999999999979</v>
      </c>
      <c r="G172" s="80"/>
      <c r="I172" s="122">
        <v>0</v>
      </c>
      <c r="J172" s="69"/>
      <c r="K172" s="69"/>
      <c r="L172" s="78"/>
      <c r="M172" s="78"/>
      <c r="N172" s="78"/>
    </row>
    <row r="173" spans="2:14">
      <c r="B173" s="81" t="s">
        <v>82</v>
      </c>
      <c r="C173" s="139" t="s">
        <v>26</v>
      </c>
      <c r="D173" s="182"/>
      <c r="E173" s="183">
        <v>5.39</v>
      </c>
      <c r="F173" s="183">
        <v>0.10000000000000053</v>
      </c>
      <c r="G173" s="80"/>
      <c r="I173" s="122">
        <v>0</v>
      </c>
      <c r="J173" s="69"/>
      <c r="K173" s="69"/>
      <c r="L173" s="78"/>
      <c r="M173" s="78"/>
      <c r="N173" s="78"/>
    </row>
    <row r="174" spans="2:14">
      <c r="B174" s="81" t="s">
        <v>42</v>
      </c>
      <c r="C174" s="139" t="s">
        <v>4</v>
      </c>
      <c r="D174" s="182"/>
      <c r="E174" s="183">
        <v>5.6322200000000002</v>
      </c>
      <c r="F174" s="183">
        <v>0.23146799999999956</v>
      </c>
      <c r="G174" s="80"/>
      <c r="I174" s="122">
        <v>0</v>
      </c>
      <c r="J174" s="69"/>
      <c r="K174" s="69"/>
      <c r="L174" s="78"/>
      <c r="M174" s="78"/>
      <c r="N174" s="78"/>
    </row>
    <row r="175" spans="2:14">
      <c r="B175" s="81" t="s">
        <v>83</v>
      </c>
      <c r="C175" s="139" t="s">
        <v>65</v>
      </c>
      <c r="D175" s="182"/>
      <c r="E175" s="183">
        <v>4.55</v>
      </c>
      <c r="F175" s="183" t="s">
        <v>150</v>
      </c>
      <c r="G175" s="80"/>
      <c r="I175" s="122">
        <v>0</v>
      </c>
      <c r="J175" s="69"/>
      <c r="K175" s="69"/>
      <c r="L175" s="78"/>
      <c r="M175" s="78"/>
      <c r="N175" s="78"/>
    </row>
    <row r="176" spans="2:14">
      <c r="B176" s="81" t="s">
        <v>84</v>
      </c>
      <c r="C176" s="139" t="s">
        <v>35</v>
      </c>
      <c r="D176" s="182"/>
      <c r="E176" s="183">
        <v>14.17</v>
      </c>
      <c r="F176" s="183">
        <v>0.46000000000000085</v>
      </c>
      <c r="G176" s="80"/>
      <c r="I176" s="122">
        <v>0</v>
      </c>
      <c r="J176" s="69"/>
      <c r="K176" s="69"/>
      <c r="L176" s="78"/>
      <c r="M176" s="78"/>
      <c r="N176" s="78"/>
    </row>
    <row r="177" spans="2:14">
      <c r="B177" s="81" t="s">
        <v>43</v>
      </c>
      <c r="C177" s="139" t="s">
        <v>5</v>
      </c>
      <c r="D177" s="182"/>
      <c r="E177" s="183">
        <v>6.7159000000000004</v>
      </c>
      <c r="F177" s="183">
        <v>6.62</v>
      </c>
      <c r="G177" s="80"/>
      <c r="I177" s="122">
        <v>0</v>
      </c>
      <c r="J177" s="69"/>
      <c r="K177" s="69"/>
      <c r="L177" s="78"/>
      <c r="M177" s="78"/>
      <c r="N177" s="78"/>
    </row>
    <row r="178" spans="2:14">
      <c r="B178" s="81" t="s">
        <v>44</v>
      </c>
      <c r="C178" s="139" t="s">
        <v>12</v>
      </c>
      <c r="D178" s="182"/>
      <c r="E178" s="183">
        <v>3.36</v>
      </c>
      <c r="F178" s="183" t="s">
        <v>150</v>
      </c>
      <c r="G178" s="80"/>
      <c r="I178" s="122">
        <v>0</v>
      </c>
      <c r="J178" s="69"/>
      <c r="K178" s="69"/>
      <c r="L178" s="78"/>
      <c r="M178" s="78"/>
      <c r="N178" s="78"/>
    </row>
    <row r="179" spans="2:14">
      <c r="B179" s="81" t="s">
        <v>45</v>
      </c>
      <c r="C179" s="139" t="s">
        <v>34</v>
      </c>
      <c r="D179" s="182"/>
      <c r="E179" s="183">
        <v>5.48</v>
      </c>
      <c r="F179" s="183" t="s">
        <v>150</v>
      </c>
      <c r="G179" s="80"/>
      <c r="I179" s="122">
        <v>0</v>
      </c>
      <c r="J179" s="69"/>
      <c r="K179" s="69"/>
      <c r="L179" s="78"/>
      <c r="M179" s="78"/>
      <c r="N179" s="78"/>
    </row>
    <row r="180" spans="2:14">
      <c r="B180" s="81" t="s">
        <v>85</v>
      </c>
      <c r="C180" s="139" t="s">
        <v>36</v>
      </c>
      <c r="D180" s="182"/>
      <c r="E180" s="183">
        <v>14.74</v>
      </c>
      <c r="F180" s="183" t="s">
        <v>150</v>
      </c>
      <c r="G180" s="80"/>
      <c r="I180" s="122">
        <v>0</v>
      </c>
      <c r="J180" s="69"/>
      <c r="K180" s="69"/>
      <c r="L180" s="78"/>
      <c r="M180" s="78"/>
      <c r="N180" s="78"/>
    </row>
    <row r="181" spans="2:14">
      <c r="B181" s="81" t="s">
        <v>96</v>
      </c>
      <c r="C181" s="139" t="s">
        <v>95</v>
      </c>
      <c r="D181" s="182"/>
      <c r="E181" s="183">
        <v>8.6999999999999993</v>
      </c>
      <c r="F181" s="183" t="s">
        <v>150</v>
      </c>
      <c r="G181" s="80"/>
      <c r="I181" s="122">
        <v>0</v>
      </c>
      <c r="J181" s="69"/>
      <c r="K181" s="69"/>
      <c r="L181" s="78"/>
      <c r="M181" s="78"/>
      <c r="N181" s="78"/>
    </row>
    <row r="182" spans="2:14">
      <c r="B182" s="81" t="s">
        <v>46</v>
      </c>
      <c r="C182" s="139" t="s">
        <v>6</v>
      </c>
      <c r="D182" s="182"/>
      <c r="E182" s="183">
        <v>10.7</v>
      </c>
      <c r="F182" s="183">
        <v>4.58</v>
      </c>
      <c r="G182" s="80"/>
      <c r="I182" s="122">
        <v>0</v>
      </c>
      <c r="J182" s="69"/>
      <c r="K182" s="69"/>
      <c r="L182" s="78"/>
      <c r="M182" s="78"/>
      <c r="N182" s="78"/>
    </row>
    <row r="183" spans="2:14">
      <c r="B183" s="81" t="s">
        <v>86</v>
      </c>
      <c r="C183" s="139" t="s">
        <v>64</v>
      </c>
      <c r="D183" s="182"/>
      <c r="E183" s="183">
        <v>6.07</v>
      </c>
      <c r="F183" s="183" t="s">
        <v>150</v>
      </c>
      <c r="G183" s="80"/>
      <c r="I183" s="122">
        <v>0</v>
      </c>
      <c r="J183" s="69"/>
      <c r="K183" s="69"/>
      <c r="L183" s="78"/>
      <c r="M183" s="78"/>
      <c r="N183" s="78"/>
    </row>
    <row r="184" spans="2:14">
      <c r="B184" s="81" t="s">
        <v>87</v>
      </c>
      <c r="C184" s="139" t="s">
        <v>37</v>
      </c>
      <c r="D184" s="182"/>
      <c r="E184" s="183">
        <v>12.1548</v>
      </c>
      <c r="F184" s="183" t="s">
        <v>150</v>
      </c>
      <c r="G184" s="80"/>
      <c r="I184" s="122">
        <v>0</v>
      </c>
      <c r="J184" s="69"/>
      <c r="K184" s="69"/>
      <c r="L184" s="78"/>
      <c r="M184" s="78"/>
      <c r="N184" s="78"/>
    </row>
    <row r="185" spans="2:14">
      <c r="B185" s="81" t="s">
        <v>47</v>
      </c>
      <c r="C185" s="139" t="s">
        <v>7</v>
      </c>
      <c r="D185" s="182"/>
      <c r="E185" s="183">
        <v>5.0659999999999998</v>
      </c>
      <c r="F185" s="183">
        <v>0.85000000000000053</v>
      </c>
      <c r="G185" s="80"/>
      <c r="I185" s="122">
        <v>0</v>
      </c>
      <c r="J185" s="69"/>
      <c r="K185" s="69"/>
      <c r="L185" s="78"/>
      <c r="M185" s="78"/>
      <c r="N185" s="78"/>
    </row>
    <row r="186" spans="2:14">
      <c r="B186" s="81" t="s">
        <v>102</v>
      </c>
      <c r="C186" s="139" t="s">
        <v>105</v>
      </c>
      <c r="D186" s="182"/>
      <c r="E186" s="183">
        <v>7.15</v>
      </c>
      <c r="F186" s="183" t="s">
        <v>150</v>
      </c>
      <c r="G186" s="80"/>
      <c r="I186" s="122">
        <v>0</v>
      </c>
      <c r="J186" s="69"/>
      <c r="K186" s="69"/>
      <c r="L186" s="78"/>
      <c r="M186" s="78"/>
      <c r="N186" s="78"/>
    </row>
    <row r="187" spans="2:14">
      <c r="B187" s="81" t="s">
        <v>88</v>
      </c>
      <c r="C187" s="139" t="s">
        <v>27</v>
      </c>
      <c r="D187" s="182"/>
      <c r="E187" s="183">
        <v>4.2300000000000004</v>
      </c>
      <c r="F187" s="183" t="s">
        <v>150</v>
      </c>
      <c r="G187" s="80"/>
      <c r="I187" s="122">
        <v>0</v>
      </c>
      <c r="J187" s="69"/>
      <c r="K187" s="69"/>
      <c r="L187" s="78"/>
      <c r="M187" s="78"/>
      <c r="N187" s="78"/>
    </row>
    <row r="188" spans="2:14">
      <c r="B188" s="81" t="s">
        <v>48</v>
      </c>
      <c r="C188" s="139" t="s">
        <v>28</v>
      </c>
      <c r="D188" s="182"/>
      <c r="E188" s="183">
        <v>7.0541099999999997</v>
      </c>
      <c r="F188" s="183">
        <v>2.2133099999999999</v>
      </c>
      <c r="G188" s="80"/>
      <c r="I188" s="122">
        <v>0</v>
      </c>
      <c r="J188" s="69"/>
      <c r="K188" s="69"/>
      <c r="L188" s="78"/>
      <c r="M188" s="78"/>
      <c r="N188" s="78"/>
    </row>
    <row r="189" spans="2:14">
      <c r="B189" s="81" t="s">
        <v>49</v>
      </c>
      <c r="C189" s="139" t="s">
        <v>8</v>
      </c>
      <c r="D189" s="182"/>
      <c r="E189" s="183">
        <v>6.75223</v>
      </c>
      <c r="F189" s="183">
        <v>1.6739299999999995</v>
      </c>
      <c r="G189" s="80"/>
      <c r="I189" s="122">
        <v>0</v>
      </c>
      <c r="J189" s="69"/>
      <c r="K189" s="69"/>
      <c r="L189" s="78"/>
      <c r="M189" s="78"/>
      <c r="N189" s="78"/>
    </row>
    <row r="190" spans="2:14">
      <c r="B190" s="81" t="s">
        <v>50</v>
      </c>
      <c r="C190" s="139" t="s">
        <v>32</v>
      </c>
      <c r="D190" s="182"/>
      <c r="E190" s="183">
        <v>10.86</v>
      </c>
      <c r="F190" s="183" t="s">
        <v>150</v>
      </c>
      <c r="G190" s="80"/>
      <c r="I190" s="122">
        <v>0</v>
      </c>
      <c r="J190" s="69"/>
      <c r="K190" s="69"/>
      <c r="L190" s="78"/>
      <c r="M190" s="78"/>
      <c r="N190" s="78"/>
    </row>
    <row r="191" spans="2:14">
      <c r="B191" s="81" t="s">
        <v>56</v>
      </c>
      <c r="C191" s="139" t="s">
        <v>38</v>
      </c>
      <c r="D191" s="182"/>
      <c r="E191" s="183">
        <v>7.61625</v>
      </c>
      <c r="F191" s="183">
        <v>3.1603199999999996</v>
      </c>
      <c r="G191" s="80"/>
      <c r="I191" s="122">
        <v>0</v>
      </c>
      <c r="J191" s="69"/>
      <c r="K191" s="69"/>
      <c r="L191" s="78"/>
      <c r="M191" s="78"/>
      <c r="N191" s="78"/>
    </row>
    <row r="192" spans="2:14">
      <c r="B192" s="81" t="s">
        <v>99</v>
      </c>
      <c r="C192" s="139" t="s">
        <v>98</v>
      </c>
      <c r="D192" s="182"/>
      <c r="E192" s="183">
        <v>3.3666499999999999</v>
      </c>
      <c r="F192" s="183">
        <v>2.3733000000000004E-2</v>
      </c>
      <c r="G192" s="80"/>
      <c r="I192" s="122">
        <v>0</v>
      </c>
      <c r="J192" s="69"/>
      <c r="K192" s="69"/>
      <c r="L192" s="78"/>
      <c r="M192" s="78"/>
      <c r="N192" s="78"/>
    </row>
    <row r="193" spans="2:14">
      <c r="B193" s="81" t="s">
        <v>89</v>
      </c>
      <c r="C193" s="139" t="s">
        <v>30</v>
      </c>
      <c r="D193" s="182"/>
      <c r="E193" s="183">
        <v>3.41</v>
      </c>
      <c r="F193" s="183" t="s">
        <v>150</v>
      </c>
      <c r="G193" s="80"/>
      <c r="I193" s="122">
        <v>0</v>
      </c>
      <c r="J193" s="69"/>
      <c r="K193" s="69"/>
      <c r="L193" s="78"/>
      <c r="M193" s="78"/>
      <c r="N193" s="78"/>
    </row>
    <row r="194" spans="2:14">
      <c r="B194" s="81" t="s">
        <v>89</v>
      </c>
      <c r="C194" s="184" t="s">
        <v>66</v>
      </c>
      <c r="D194" s="185"/>
      <c r="E194" s="210">
        <v>13.92</v>
      </c>
      <c r="F194" s="210">
        <v>11.97</v>
      </c>
      <c r="G194" s="80"/>
      <c r="I194" s="122">
        <v>0</v>
      </c>
      <c r="J194" s="69"/>
      <c r="K194" s="69"/>
      <c r="L194" s="78"/>
      <c r="M194" s="78"/>
      <c r="N194" s="78"/>
    </row>
    <row r="195" spans="2:14">
      <c r="B195" s="81" t="s">
        <v>90</v>
      </c>
      <c r="C195" s="214" t="s">
        <v>155</v>
      </c>
      <c r="G195" s="78"/>
      <c r="I195" s="109"/>
      <c r="L195" s="78"/>
      <c r="M195" s="78"/>
      <c r="N195" s="78"/>
    </row>
    <row r="196" spans="2:14">
      <c r="B196" s="81"/>
      <c r="C196" s="214" t="s">
        <v>156</v>
      </c>
      <c r="G196" s="78"/>
      <c r="I196" s="109"/>
      <c r="L196" s="78"/>
      <c r="M196" s="78"/>
      <c r="N196" s="78"/>
    </row>
    <row r="197" spans="2:14">
      <c r="B197" s="81"/>
      <c r="C197" s="214" t="s">
        <v>157</v>
      </c>
      <c r="G197" s="78"/>
      <c r="I197" s="109"/>
      <c r="L197" s="78"/>
      <c r="M197" s="78"/>
      <c r="N197" s="78"/>
    </row>
    <row r="198" spans="2:14">
      <c r="B198" s="81"/>
      <c r="C198" s="214" t="s">
        <v>158</v>
      </c>
      <c r="G198" s="78"/>
      <c r="I198" s="109"/>
      <c r="L198" s="78"/>
      <c r="M198" s="78"/>
      <c r="N198" s="78"/>
    </row>
    <row r="199" spans="2:14">
      <c r="C199" s="215" t="s">
        <v>159</v>
      </c>
    </row>
    <row r="200" spans="2:14">
      <c r="C200" s="215" t="s">
        <v>160</v>
      </c>
    </row>
    <row r="201" spans="2:14">
      <c r="C201" s="215" t="s">
        <v>161</v>
      </c>
    </row>
    <row r="202" spans="2:14">
      <c r="C202" s="215" t="s">
        <v>162</v>
      </c>
    </row>
    <row r="203" spans="2:14">
      <c r="C203" s="215" t="s">
        <v>139</v>
      </c>
    </row>
  </sheetData>
  <sortState ref="H84:K117">
    <sortCondition ref="K84:K117"/>
  </sortState>
  <dataConsolidate/>
  <customSheetViews>
    <customSheetView guid="{C12C2813-DC25-11D6-846E-0008C7298EBA}" showGridLines="0" showRowCol="0" outlineSymbols="0" showRuler="0">
      <pane ySplit="4" topLeftCell="A76" activePane="bottomLeft" state="frozenSplit"/>
      <selection pane="bottomLeft"/>
    </customSheetView>
    <customSheetView guid="{C12C2812-DC25-11D6-846E-0008C7298EBA}" showGridLines="0" showRowCol="0" outlineSymbols="0" showRuler="0">
      <pane ySplit="4" topLeftCell="A61" activePane="bottomLeft" state="frozenSplit"/>
      <selection pane="bottomLeft"/>
    </customSheetView>
    <customSheetView guid="{C12C2811-DC25-11D6-846E-0008C7298EBA}" showGridLines="0" showRowCol="0" outlineSymbols="0" showRuler="0">
      <pane ySplit="4" topLeftCell="A47" activePane="bottomLeft" state="frozenSplit"/>
      <selection pane="bottomLeft"/>
    </customSheetView>
    <customSheetView guid="{C12C2810-DC25-11D6-846E-0008C7298EBA}" showGridLines="0" showRowCol="0" outlineSymbols="0" showRuler="0">
      <pane ySplit="4" topLeftCell="A6" activePane="bottomLeft" state="frozenSplit"/>
      <selection pane="bottomLeft"/>
    </customSheetView>
    <customSheetView guid="{C12C280F-DC25-11D6-846E-0008C7298EBA}" showGridLines="0" showRowCol="0" outlineSymbols="0" showRuler="0">
      <pane ySplit="4" topLeftCell="A34" activePane="bottomLeft" state="frozenSplit"/>
      <selection pane="bottomLeft"/>
    </customSheetView>
    <customSheetView guid="{C12C280E-DC25-11D6-846E-0008C7298EBA}" showGridLines="0" showRowCol="0" outlineSymbols="0" showRuler="0">
      <pane ySplit="4" topLeftCell="A20" activePane="bottomLeft" state="frozenSplit"/>
      <selection pane="bottomLeft"/>
    </customSheetView>
  </customSheetViews>
  <mergeCells count="3">
    <mergeCell ref="C82:F82"/>
    <mergeCell ref="C44:F44"/>
    <mergeCell ref="H82:K82"/>
  </mergeCells>
  <phoneticPr fontId="0" type="noConversion"/>
  <hyperlinks>
    <hyperlink ref="C4" location="Indice!A1" display="Indice!A1"/>
  </hyperlinks>
  <pageMargins left="0.39370078740157483" right="0.75" top="0.39370078740157483" bottom="1" header="0" footer="0"/>
  <pageSetup paperSize="9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autoPageBreaks="0"/>
  </sheetPr>
  <dimension ref="B1:O71"/>
  <sheetViews>
    <sheetView showGridLines="0" showRowColHeaders="0" showOutlineSymbols="0" zoomScaleNormal="100" workbookViewId="0">
      <selection activeCell="C11" sqref="C11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" style="21" customWidth="1"/>
    <col min="4" max="4" width="1.28515625" style="21" customWidth="1"/>
    <col min="5" max="5" width="15.5703125" style="21" customWidth="1"/>
    <col min="6" max="7" width="15.7109375" style="21" customWidth="1"/>
    <col min="8" max="8" width="15.5703125" style="21" customWidth="1"/>
    <col min="9" max="16384" width="11.42578125" style="21"/>
  </cols>
  <sheetData>
    <row r="1" spans="2:15" s="10" customFormat="1" ht="0.75" customHeight="1"/>
    <row r="2" spans="2:15" s="10" customFormat="1" ht="21" customHeight="1">
      <c r="E2" s="220" t="s">
        <v>18</v>
      </c>
      <c r="F2" s="220"/>
      <c r="G2" s="220"/>
      <c r="H2" s="220"/>
    </row>
    <row r="3" spans="2:15" s="10" customFormat="1" ht="15" customHeight="1">
      <c r="E3" s="219" t="str">
        <f>Indice!F3</f>
        <v>Informe 2016</v>
      </c>
      <c r="F3" s="219"/>
      <c r="G3" s="219"/>
      <c r="H3" s="219"/>
    </row>
    <row r="4" spans="2:15" s="12" customFormat="1" ht="20.25" customHeight="1">
      <c r="B4" s="13"/>
      <c r="C4" s="14" t="str">
        <f>Indice!C4</f>
        <v>Panorama europeo</v>
      </c>
    </row>
    <row r="5" spans="2:15" s="12" customFormat="1" ht="12.75" customHeight="1">
      <c r="B5" s="13"/>
      <c r="C5" s="15"/>
    </row>
    <row r="6" spans="2:15" s="12" customFormat="1" ht="13.5" customHeight="1">
      <c r="B6" s="13"/>
      <c r="C6" s="20"/>
      <c r="D6" s="32"/>
      <c r="E6" s="32"/>
    </row>
    <row r="7" spans="2:15" ht="12.75" customHeight="1">
      <c r="C7" s="221" t="s">
        <v>164</v>
      </c>
      <c r="E7" s="30"/>
      <c r="F7" s="31">
        <v>2015</v>
      </c>
      <c r="G7" s="31">
        <v>2016</v>
      </c>
      <c r="H7" s="57" t="s">
        <v>131</v>
      </c>
    </row>
    <row r="8" spans="2:15" ht="12.75" customHeight="1">
      <c r="C8" s="221"/>
      <c r="D8" s="110"/>
      <c r="E8" s="139" t="s">
        <v>0</v>
      </c>
      <c r="F8" s="140">
        <v>580.42499999999995</v>
      </c>
      <c r="G8" s="140">
        <v>609.61800000000005</v>
      </c>
      <c r="H8" s="140">
        <f>(G8/F8-1)*100</f>
        <v>5.029590386354843</v>
      </c>
      <c r="I8" s="63"/>
      <c r="J8" s="63"/>
      <c r="K8"/>
      <c r="L8"/>
      <c r="M8"/>
      <c r="N8"/>
      <c r="O8"/>
    </row>
    <row r="9" spans="2:15" ht="12.75" customHeight="1">
      <c r="C9" s="221"/>
      <c r="D9" s="110"/>
      <c r="E9" s="139" t="s">
        <v>1</v>
      </c>
      <c r="F9" s="140">
        <v>64.69</v>
      </c>
      <c r="G9" s="140">
        <v>70.811000000000007</v>
      </c>
      <c r="H9" s="140">
        <f>(G9/F9-1)*100</f>
        <v>9.4620497758540978</v>
      </c>
      <c r="I9" s="63"/>
      <c r="J9" s="63"/>
      <c r="K9"/>
      <c r="L9"/>
      <c r="M9"/>
      <c r="N9"/>
      <c r="O9"/>
    </row>
    <row r="10" spans="2:15" ht="12.75" customHeight="1">
      <c r="C10" s="221"/>
      <c r="D10" s="110"/>
      <c r="E10" s="139" t="s">
        <v>2</v>
      </c>
      <c r="F10" s="140">
        <v>65.450999999999993</v>
      </c>
      <c r="G10" s="140">
        <v>79.477999999999994</v>
      </c>
      <c r="H10" s="140">
        <f t="shared" ref="H10:H41" si="0">(G10/F10-1)*100</f>
        <v>21.431299750958743</v>
      </c>
      <c r="I10" s="63"/>
      <c r="J10" s="63"/>
      <c r="K10"/>
      <c r="L10"/>
      <c r="M10"/>
      <c r="N10"/>
      <c r="O10"/>
    </row>
    <row r="11" spans="2:15" ht="12.75" customHeight="1">
      <c r="C11" s="92" t="s">
        <v>165</v>
      </c>
      <c r="D11" s="110"/>
      <c r="E11" s="139" t="s">
        <v>67</v>
      </c>
      <c r="F11" s="140">
        <v>14.166</v>
      </c>
      <c r="G11" s="140">
        <v>16.152000000000001</v>
      </c>
      <c r="H11" s="140">
        <f t="shared" si="0"/>
        <v>14.019483269800936</v>
      </c>
      <c r="I11" s="63"/>
      <c r="J11" s="63"/>
      <c r="K11"/>
      <c r="L11"/>
      <c r="M11"/>
      <c r="N11"/>
      <c r="O11"/>
    </row>
    <row r="12" spans="2:15" ht="12.75" customHeight="1">
      <c r="C12" s="92"/>
      <c r="D12" s="110"/>
      <c r="E12" s="139" t="s">
        <v>54</v>
      </c>
      <c r="F12" s="140">
        <v>44.518999999999998</v>
      </c>
      <c r="G12" s="140">
        <v>41.046999999999997</v>
      </c>
      <c r="H12" s="140">
        <f t="shared" si="0"/>
        <v>-7.7989173162020702</v>
      </c>
      <c r="I12" s="63"/>
      <c r="J12" s="63"/>
      <c r="K12"/>
      <c r="L12"/>
      <c r="M12"/>
      <c r="N12"/>
      <c r="O12"/>
    </row>
    <row r="13" spans="2:15" ht="12.75" customHeight="1">
      <c r="D13" s="110"/>
      <c r="E13" s="139" t="s">
        <v>104</v>
      </c>
      <c r="F13" s="140">
        <v>4.4050000000000002</v>
      </c>
      <c r="G13" s="140">
        <v>4.6909999999999998</v>
      </c>
      <c r="H13" s="140">
        <f t="shared" si="0"/>
        <v>6.4926220204313267</v>
      </c>
      <c r="I13" s="63"/>
      <c r="J13" s="63"/>
      <c r="K13"/>
      <c r="L13"/>
      <c r="M13"/>
      <c r="N13"/>
      <c r="O13"/>
    </row>
    <row r="14" spans="2:15" ht="12.75" customHeight="1">
      <c r="C14" s="92"/>
      <c r="D14" s="110"/>
      <c r="E14" s="139" t="s">
        <v>92</v>
      </c>
      <c r="F14" s="140">
        <v>9.6110000000000007</v>
      </c>
      <c r="G14" s="140">
        <v>11.262</v>
      </c>
      <c r="H14" s="140">
        <f t="shared" si="0"/>
        <v>17.178233274373113</v>
      </c>
      <c r="I14" s="63"/>
      <c r="J14" s="63"/>
      <c r="K14"/>
      <c r="L14"/>
      <c r="M14"/>
      <c r="N14"/>
      <c r="O14"/>
    </row>
    <row r="15" spans="2:15" ht="12.75" customHeight="1">
      <c r="C15" s="92"/>
      <c r="D15" s="110"/>
      <c r="E15" s="139" t="s">
        <v>62</v>
      </c>
      <c r="F15" s="140">
        <v>27.55</v>
      </c>
      <c r="G15" s="140">
        <v>28.704999999999998</v>
      </c>
      <c r="H15" s="140">
        <f t="shared" si="0"/>
        <v>4.1923774954627957</v>
      </c>
      <c r="I15" s="63"/>
      <c r="J15" s="63"/>
      <c r="K15"/>
      <c r="L15"/>
      <c r="M15"/>
      <c r="N15"/>
      <c r="O15"/>
    </row>
    <row r="16" spans="2:15" ht="12.75" customHeight="1">
      <c r="C16" s="92"/>
      <c r="D16" s="110"/>
      <c r="E16" s="139" t="s">
        <v>33</v>
      </c>
      <c r="F16" s="140">
        <v>25.198</v>
      </c>
      <c r="G16" s="140">
        <v>25.36</v>
      </c>
      <c r="H16" s="140">
        <f t="shared" si="0"/>
        <v>0.64290816731487066</v>
      </c>
      <c r="I16" s="63"/>
      <c r="J16" s="63"/>
      <c r="K16"/>
      <c r="L16"/>
      <c r="M16"/>
      <c r="N16"/>
      <c r="O16"/>
    </row>
    <row r="17" spans="3:15" ht="12.75" customHeight="1">
      <c r="C17" s="92"/>
      <c r="D17" s="110"/>
      <c r="E17" s="139" t="s">
        <v>29</v>
      </c>
      <c r="F17" s="140">
        <v>13.957000000000001</v>
      </c>
      <c r="G17" s="140">
        <v>15.244</v>
      </c>
      <c r="H17" s="140">
        <f t="shared" si="0"/>
        <v>9.2211793365336359</v>
      </c>
      <c r="I17" s="63"/>
      <c r="J17" s="63"/>
      <c r="K17"/>
      <c r="L17"/>
      <c r="M17"/>
      <c r="N17"/>
      <c r="O17"/>
    </row>
    <row r="18" spans="3:15" ht="12.75" customHeight="1">
      <c r="C18" s="92"/>
      <c r="D18" s="110"/>
      <c r="E18" s="139" t="s">
        <v>3</v>
      </c>
      <c r="F18" s="140">
        <v>267.93599999999998</v>
      </c>
      <c r="G18" s="140">
        <v>262.161</v>
      </c>
      <c r="H18" s="140">
        <f t="shared" si="0"/>
        <v>-2.1553654604084427</v>
      </c>
      <c r="I18" s="63"/>
      <c r="J18" s="63"/>
      <c r="K18"/>
      <c r="L18"/>
      <c r="M18"/>
      <c r="N18"/>
      <c r="O18"/>
    </row>
    <row r="19" spans="3:15" ht="12.75" customHeight="1">
      <c r="C19" s="92"/>
      <c r="D19" s="110"/>
      <c r="E19" s="139" t="s">
        <v>63</v>
      </c>
      <c r="F19" s="140">
        <v>9.0630000000000006</v>
      </c>
      <c r="G19" s="140">
        <v>10.423</v>
      </c>
      <c r="H19" s="140">
        <f t="shared" si="0"/>
        <v>15.006068630696223</v>
      </c>
      <c r="I19" s="63"/>
      <c r="J19" s="63"/>
      <c r="K19"/>
      <c r="L19"/>
      <c r="M19"/>
      <c r="N19"/>
      <c r="O19"/>
    </row>
    <row r="20" spans="3:15" ht="12.75" customHeight="1">
      <c r="C20" s="92"/>
      <c r="D20" s="110"/>
      <c r="E20" s="139" t="s">
        <v>26</v>
      </c>
      <c r="F20" s="140">
        <v>66.156999999999996</v>
      </c>
      <c r="G20" s="140">
        <v>66.039000000000001</v>
      </c>
      <c r="H20" s="140">
        <f t="shared" si="0"/>
        <v>-0.17836358964281596</v>
      </c>
      <c r="I20" s="63"/>
      <c r="J20" s="63"/>
      <c r="K20"/>
      <c r="L20"/>
      <c r="M20"/>
      <c r="N20"/>
      <c r="O20"/>
    </row>
    <row r="21" spans="3:15" ht="12.75" customHeight="1">
      <c r="C21" s="92"/>
      <c r="D21" s="110"/>
      <c r="E21" s="139" t="s">
        <v>4</v>
      </c>
      <c r="F21" s="140">
        <v>545.95899999999995</v>
      </c>
      <c r="G21" s="140">
        <v>531.38099999999997</v>
      </c>
      <c r="H21" s="140">
        <f t="shared" si="0"/>
        <v>-2.6701638767746227</v>
      </c>
      <c r="I21" s="63"/>
      <c r="J21" s="63"/>
      <c r="K21"/>
      <c r="L21"/>
      <c r="M21"/>
      <c r="N21"/>
      <c r="O21"/>
    </row>
    <row r="22" spans="3:15" ht="12.75" customHeight="1">
      <c r="C22" s="92"/>
      <c r="D22" s="110"/>
      <c r="E22" s="139" t="s">
        <v>65</v>
      </c>
      <c r="F22" s="140">
        <v>4.9269999999999996</v>
      </c>
      <c r="G22" s="140">
        <v>5.0620000000000003</v>
      </c>
      <c r="H22" s="140">
        <f t="shared" si="0"/>
        <v>2.7400040592652886</v>
      </c>
      <c r="I22" s="63"/>
      <c r="J22" s="63"/>
      <c r="K22"/>
      <c r="L22"/>
      <c r="M22"/>
      <c r="N22"/>
      <c r="O22"/>
    </row>
    <row r="23" spans="3:15" ht="12.75" customHeight="1">
      <c r="C23" s="92"/>
      <c r="D23" s="110"/>
      <c r="E23" s="139" t="s">
        <v>140</v>
      </c>
      <c r="F23" s="140">
        <v>326.05200000000002</v>
      </c>
      <c r="G23" s="140">
        <v>320.26580996187965</v>
      </c>
      <c r="H23" s="140">
        <f t="shared" si="0"/>
        <v>-1.7746218511526912</v>
      </c>
      <c r="I23" s="63"/>
      <c r="J23" s="63"/>
      <c r="K23"/>
      <c r="L23"/>
      <c r="M23"/>
      <c r="N23"/>
      <c r="O23"/>
    </row>
    <row r="24" spans="3:15" ht="12.75" customHeight="1">
      <c r="C24" s="92"/>
      <c r="D24" s="110"/>
      <c r="E24" s="139" t="s">
        <v>5</v>
      </c>
      <c r="F24" s="140">
        <v>41.627000000000002</v>
      </c>
      <c r="G24" s="140">
        <v>42.512999999999998</v>
      </c>
      <c r="H24" s="140">
        <f t="shared" si="0"/>
        <v>2.1284262618012306</v>
      </c>
      <c r="I24" s="63"/>
      <c r="J24" s="63"/>
      <c r="K24"/>
      <c r="L24"/>
      <c r="M24"/>
      <c r="N24"/>
      <c r="O24"/>
    </row>
    <row r="25" spans="3:15" ht="12.75" customHeight="1">
      <c r="C25" s="92"/>
      <c r="D25" s="110"/>
      <c r="E25" s="139" t="s">
        <v>12</v>
      </c>
      <c r="F25" s="140">
        <v>103.768</v>
      </c>
      <c r="G25" s="140">
        <v>109.61499999999999</v>
      </c>
      <c r="H25" s="140">
        <f t="shared" si="0"/>
        <v>5.6346850666872283</v>
      </c>
      <c r="I25" s="63"/>
      <c r="J25" s="63"/>
      <c r="K25"/>
      <c r="L25"/>
      <c r="M25"/>
      <c r="N25"/>
      <c r="O25"/>
    </row>
    <row r="26" spans="3:15" ht="12.75" customHeight="1">
      <c r="C26" s="92"/>
      <c r="D26" s="110"/>
      <c r="E26" s="139" t="s">
        <v>34</v>
      </c>
      <c r="F26" s="140">
        <v>27.068000000000001</v>
      </c>
      <c r="G26" s="140">
        <v>28.138000000000002</v>
      </c>
      <c r="H26" s="140">
        <f t="shared" si="0"/>
        <v>3.9530072410226103</v>
      </c>
      <c r="I26" s="63"/>
      <c r="J26" s="63"/>
      <c r="K26"/>
      <c r="L26"/>
      <c r="M26"/>
      <c r="N26"/>
      <c r="O26"/>
    </row>
    <row r="27" spans="3:15" ht="12.75" customHeight="1">
      <c r="C27" s="92"/>
      <c r="D27" s="110"/>
      <c r="E27" s="139" t="s">
        <v>36</v>
      </c>
      <c r="F27" s="140">
        <v>26.814</v>
      </c>
      <c r="G27" s="140">
        <v>28.8</v>
      </c>
      <c r="H27" s="140">
        <f t="shared" si="0"/>
        <v>7.4065786529424971</v>
      </c>
      <c r="I27" s="63"/>
      <c r="J27" s="63"/>
      <c r="K27"/>
      <c r="L27"/>
      <c r="M27"/>
      <c r="N27"/>
      <c r="O27"/>
    </row>
    <row r="28" spans="3:15" ht="12.75" customHeight="1">
      <c r="C28" s="92"/>
      <c r="D28" s="110"/>
      <c r="E28" s="139" t="s">
        <v>95</v>
      </c>
      <c r="F28" s="140">
        <v>18.337</v>
      </c>
      <c r="G28" s="140">
        <v>18.07</v>
      </c>
      <c r="H28" s="140">
        <f t="shared" si="0"/>
        <v>-1.456072421879262</v>
      </c>
      <c r="I28" s="63"/>
      <c r="J28" s="63"/>
      <c r="K28"/>
      <c r="L28"/>
      <c r="M28"/>
      <c r="N28"/>
      <c r="O28"/>
    </row>
    <row r="29" spans="3:15" ht="12.75" customHeight="1">
      <c r="C29" s="92"/>
      <c r="D29" s="110"/>
      <c r="E29" s="139" t="s">
        <v>6</v>
      </c>
      <c r="F29" s="140">
        <v>269.81799999999998</v>
      </c>
      <c r="G29" s="140">
        <v>273.75799999999998</v>
      </c>
      <c r="H29" s="140">
        <f t="shared" si="0"/>
        <v>1.460243571592712</v>
      </c>
      <c r="I29" s="63"/>
      <c r="J29" s="63"/>
      <c r="K29"/>
      <c r="L29"/>
      <c r="M29"/>
      <c r="N29"/>
      <c r="O29"/>
    </row>
    <row r="30" spans="3:15" ht="12.75" customHeight="1">
      <c r="C30" s="92"/>
      <c r="D30" s="110"/>
      <c r="E30" s="139" t="s">
        <v>64</v>
      </c>
      <c r="F30" s="140">
        <v>5.3860000000000001</v>
      </c>
      <c r="G30" s="140">
        <v>6.2930000000000001</v>
      </c>
      <c r="H30" s="140">
        <f t="shared" si="0"/>
        <v>16.839955440029698</v>
      </c>
      <c r="I30" s="63"/>
      <c r="J30" s="63"/>
      <c r="K30"/>
      <c r="L30"/>
      <c r="M30"/>
      <c r="N30"/>
      <c r="O30"/>
    </row>
    <row r="31" spans="3:15" ht="12.75" customHeight="1">
      <c r="C31" s="107"/>
      <c r="D31" s="110"/>
      <c r="E31" s="139" t="s">
        <v>37</v>
      </c>
      <c r="F31" s="140">
        <v>4.5970000000000004</v>
      </c>
      <c r="G31" s="140">
        <v>3.9750000000000001</v>
      </c>
      <c r="H31" s="140">
        <f t="shared" si="0"/>
        <v>-13.530563410920172</v>
      </c>
      <c r="I31" s="63"/>
      <c r="J31" s="63"/>
      <c r="K31"/>
      <c r="L31"/>
      <c r="M31"/>
      <c r="N31"/>
      <c r="O31"/>
    </row>
    <row r="32" spans="3:15" ht="12.75" customHeight="1">
      <c r="C32" s="92"/>
      <c r="D32" s="110"/>
      <c r="E32" s="139" t="s">
        <v>7</v>
      </c>
      <c r="F32" s="140">
        <v>2.6720000000000002</v>
      </c>
      <c r="G32" s="140">
        <v>2.1269999999999998</v>
      </c>
      <c r="H32" s="140">
        <f t="shared" si="0"/>
        <v>-20.396706586826362</v>
      </c>
      <c r="I32" s="63"/>
      <c r="J32" s="63"/>
      <c r="K32"/>
      <c r="L32"/>
      <c r="M32"/>
      <c r="N32"/>
      <c r="O32"/>
    </row>
    <row r="33" spans="3:15" ht="12.75" customHeight="1">
      <c r="D33" s="110"/>
      <c r="E33" s="139" t="s">
        <v>105</v>
      </c>
      <c r="F33" s="140">
        <v>2.827</v>
      </c>
      <c r="G33" s="140">
        <v>2.8969999999999998</v>
      </c>
      <c r="H33" s="140">
        <f t="shared" si="0"/>
        <v>2.4761230986911853</v>
      </c>
      <c r="I33" s="63"/>
      <c r="J33" s="63"/>
      <c r="K33"/>
      <c r="L33"/>
      <c r="M33"/>
      <c r="N33"/>
      <c r="O33"/>
    </row>
    <row r="34" spans="3:15" ht="12.75" customHeight="1">
      <c r="D34" s="110"/>
      <c r="E34" s="139" t="s">
        <v>27</v>
      </c>
      <c r="F34" s="140">
        <v>145.02000000000001</v>
      </c>
      <c r="G34" s="140">
        <v>148.81399999999999</v>
      </c>
      <c r="H34" s="140">
        <f t="shared" si="0"/>
        <v>2.6161908702247771</v>
      </c>
      <c r="I34" s="63"/>
      <c r="J34" s="63"/>
      <c r="K34"/>
      <c r="L34"/>
      <c r="M34"/>
      <c r="N34"/>
      <c r="O34"/>
    </row>
    <row r="35" spans="3:15" ht="12.75" customHeight="1">
      <c r="C35" s="6"/>
      <c r="D35" s="110"/>
      <c r="E35" s="139" t="s">
        <v>28</v>
      </c>
      <c r="F35" s="140">
        <v>152.32400000000001</v>
      </c>
      <c r="G35" s="140">
        <v>154.06200000000001</v>
      </c>
      <c r="H35" s="140">
        <f t="shared" si="0"/>
        <v>1.1409889446180488</v>
      </c>
      <c r="I35" s="63"/>
      <c r="J35" s="63"/>
      <c r="K35"/>
      <c r="L35"/>
      <c r="M35"/>
      <c r="N35"/>
      <c r="O35"/>
    </row>
    <row r="36" spans="3:15" ht="12.75" customHeight="1">
      <c r="C36" s="48"/>
      <c r="D36" s="110"/>
      <c r="E36" s="139" t="s">
        <v>8</v>
      </c>
      <c r="F36" s="140">
        <v>48.165999999999997</v>
      </c>
      <c r="G36" s="140">
        <v>55.875999999999998</v>
      </c>
      <c r="H36" s="140">
        <f t="shared" si="0"/>
        <v>16.00714196736288</v>
      </c>
      <c r="I36" s="63"/>
      <c r="J36" s="63"/>
      <c r="K36"/>
      <c r="L36"/>
      <c r="M36"/>
      <c r="N36"/>
      <c r="O36"/>
    </row>
    <row r="37" spans="3:15" ht="12.75" customHeight="1">
      <c r="C37" s="44"/>
      <c r="D37" s="110"/>
      <c r="E37" s="139" t="s">
        <v>32</v>
      </c>
      <c r="F37" s="140">
        <v>77.549000000000007</v>
      </c>
      <c r="G37" s="140">
        <v>77.230999999999995</v>
      </c>
      <c r="H37" s="140">
        <f t="shared" si="0"/>
        <v>-0.41006331480742952</v>
      </c>
      <c r="I37" s="63"/>
      <c r="J37" s="63"/>
      <c r="K37"/>
      <c r="L37"/>
      <c r="M37"/>
      <c r="N37"/>
      <c r="O37"/>
    </row>
    <row r="38" spans="3:15" ht="12.75" customHeight="1">
      <c r="D38" s="110"/>
      <c r="E38" s="139" t="s">
        <v>38</v>
      </c>
      <c r="F38" s="140">
        <v>61.7</v>
      </c>
      <c r="G38" s="140">
        <v>60.661000000000001</v>
      </c>
      <c r="H38" s="140">
        <f t="shared" si="0"/>
        <v>-1.6839546191247945</v>
      </c>
      <c r="I38" s="63"/>
      <c r="J38" s="63"/>
      <c r="K38"/>
      <c r="L38"/>
      <c r="M38"/>
      <c r="N38"/>
      <c r="O38"/>
    </row>
    <row r="39" spans="3:15" ht="12.75" customHeight="1">
      <c r="D39" s="110"/>
      <c r="E39" s="139" t="s">
        <v>98</v>
      </c>
      <c r="F39" s="140">
        <v>41.182000000000002</v>
      </c>
      <c r="G39" s="140">
        <v>42.162999999999997</v>
      </c>
      <c r="H39" s="140">
        <f t="shared" si="0"/>
        <v>2.3821086882618525</v>
      </c>
      <c r="I39" s="63"/>
      <c r="J39" s="63"/>
      <c r="K39"/>
      <c r="L39"/>
      <c r="M39"/>
      <c r="N39"/>
      <c r="O39"/>
    </row>
    <row r="40" spans="3:15" ht="12.75" customHeight="1">
      <c r="D40" s="110"/>
      <c r="E40" s="139" t="s">
        <v>30</v>
      </c>
      <c r="F40" s="140">
        <v>158.53100000000001</v>
      </c>
      <c r="G40" s="140">
        <v>151.51499999999999</v>
      </c>
      <c r="H40" s="140">
        <f t="shared" si="0"/>
        <v>-4.4256328415262729</v>
      </c>
      <c r="I40" s="63"/>
      <c r="J40" s="63"/>
      <c r="K40"/>
      <c r="L40"/>
      <c r="M40"/>
      <c r="N40"/>
      <c r="O40"/>
    </row>
    <row r="41" spans="3:15" ht="12.75" customHeight="1">
      <c r="D41" s="110"/>
      <c r="E41" s="139" t="s">
        <v>66</v>
      </c>
      <c r="F41" s="140">
        <v>66.010999999999996</v>
      </c>
      <c r="G41" s="140">
        <v>61.619</v>
      </c>
      <c r="H41" s="140">
        <f t="shared" si="0"/>
        <v>-6.6534365484540388</v>
      </c>
      <c r="I41" s="63"/>
      <c r="J41" s="63"/>
      <c r="K41"/>
      <c r="L41"/>
      <c r="M41"/>
      <c r="N41"/>
      <c r="O41"/>
    </row>
    <row r="42" spans="3:15" ht="12.75" customHeight="1">
      <c r="D42" s="110"/>
      <c r="E42" s="141" t="s">
        <v>11</v>
      </c>
      <c r="F42" s="142">
        <f>SUM(F8:F41)</f>
        <v>3323.4629999999997</v>
      </c>
      <c r="G42" s="143">
        <f>SUM(G8:G41)</f>
        <v>3365.8268099618795</v>
      </c>
      <c r="H42" s="143">
        <f>(G42/F42-1)*100</f>
        <v>1.2746887798022577</v>
      </c>
      <c r="I42" s="63"/>
      <c r="J42" s="63"/>
      <c r="K42"/>
      <c r="L42"/>
      <c r="M42"/>
      <c r="N42"/>
      <c r="O42"/>
    </row>
    <row r="43" spans="3:15" ht="12.75" customHeight="1">
      <c r="E43" s="6" t="s">
        <v>137</v>
      </c>
      <c r="F43"/>
      <c r="G43"/>
      <c r="H43"/>
    </row>
    <row r="44" spans="3:15" ht="12.75" customHeight="1">
      <c r="E44" s="6" t="s">
        <v>141</v>
      </c>
    </row>
    <row r="45" spans="3:15" ht="12.75" customHeight="1">
      <c r="C45" s="54"/>
      <c r="E45" s="45"/>
    </row>
    <row r="46" spans="3:15" ht="12.75" customHeight="1">
      <c r="C46" s="44"/>
      <c r="E46" s="24"/>
      <c r="F46" s="47"/>
      <c r="G46" s="24"/>
      <c r="H46" s="47"/>
    </row>
    <row r="47" spans="3:15" ht="16.5" customHeight="1">
      <c r="F47" s="46"/>
      <c r="G47" s="47"/>
      <c r="H47" s="47"/>
    </row>
    <row r="48" spans="3:15" ht="14.25" customHeight="1">
      <c r="C48" s="44"/>
      <c r="E48" s="24"/>
      <c r="F48" s="47"/>
      <c r="G48" s="24"/>
      <c r="H48" s="47"/>
    </row>
    <row r="49" spans="3:8" ht="12.75" customHeight="1">
      <c r="C49" s="6"/>
      <c r="E49" s="24"/>
      <c r="F49" s="47"/>
      <c r="G49" s="24"/>
      <c r="H49" s="47"/>
    </row>
    <row r="50" spans="3:8" ht="12.75" customHeight="1">
      <c r="E50" s="24"/>
      <c r="F50" s="47"/>
      <c r="G50" s="47"/>
      <c r="H50" s="47"/>
    </row>
    <row r="51" spans="3:8" ht="12.75" customHeight="1">
      <c r="C51" s="24"/>
      <c r="E51" s="24"/>
      <c r="F51" s="47"/>
      <c r="G51" s="46"/>
      <c r="H51" s="47"/>
    </row>
    <row r="52" spans="3:8" ht="12.75" customHeight="1">
      <c r="C52" s="24"/>
      <c r="E52" s="24"/>
      <c r="F52" s="47"/>
      <c r="G52" s="24"/>
      <c r="H52" s="47"/>
    </row>
    <row r="53" spans="3:8" s="24" customFormat="1">
      <c r="E53" s="21"/>
      <c r="F53" s="47"/>
      <c r="G53" s="47"/>
      <c r="H53" s="47"/>
    </row>
    <row r="54" spans="3:8" s="24" customFormat="1">
      <c r="F54" s="47"/>
      <c r="G54" s="47"/>
      <c r="H54" s="47"/>
    </row>
    <row r="55" spans="3:8" s="24" customFormat="1">
      <c r="F55" s="47"/>
      <c r="G55" s="47"/>
      <c r="H55" s="47"/>
    </row>
    <row r="56" spans="3:8" s="24" customFormat="1">
      <c r="F56" s="47"/>
      <c r="G56" s="47"/>
      <c r="H56" s="47"/>
    </row>
    <row r="57" spans="3:8" s="24" customFormat="1">
      <c r="F57" s="47"/>
      <c r="G57" s="47"/>
      <c r="H57" s="47"/>
    </row>
    <row r="58" spans="3:8" s="24" customFormat="1">
      <c r="F58" s="47"/>
      <c r="G58" s="47"/>
      <c r="H58" s="47"/>
    </row>
    <row r="59" spans="3:8" s="24" customFormat="1">
      <c r="F59" s="47"/>
      <c r="G59" s="46"/>
      <c r="H59" s="46"/>
    </row>
    <row r="60" spans="3:8" s="24" customFormat="1">
      <c r="F60" s="47"/>
      <c r="G60" s="47"/>
      <c r="H60" s="47"/>
    </row>
    <row r="61" spans="3:8" s="24" customFormat="1">
      <c r="F61" s="47"/>
    </row>
    <row r="62" spans="3:8" s="24" customFormat="1">
      <c r="F62" s="47"/>
    </row>
    <row r="63" spans="3:8" s="24" customFormat="1"/>
    <row r="64" spans="3:8" s="24" customFormat="1"/>
    <row r="65" spans="3:8" s="24" customFormat="1"/>
    <row r="66" spans="3:8" s="24" customFormat="1"/>
    <row r="67" spans="3:8" s="24" customFormat="1">
      <c r="E67" s="21"/>
      <c r="F67" s="21"/>
      <c r="G67" s="21"/>
      <c r="H67" s="21"/>
    </row>
    <row r="68" spans="3:8" s="24" customFormat="1">
      <c r="E68" s="21"/>
      <c r="F68" s="21"/>
      <c r="G68" s="21"/>
      <c r="H68" s="21"/>
    </row>
    <row r="69" spans="3:8" s="24" customFormat="1">
      <c r="E69" s="21"/>
      <c r="F69" s="21"/>
      <c r="G69" s="21"/>
      <c r="H69" s="21"/>
    </row>
    <row r="70" spans="3:8" s="24" customFormat="1">
      <c r="C70" s="21"/>
      <c r="E70" s="21"/>
      <c r="F70" s="21"/>
      <c r="G70" s="21"/>
      <c r="H70" s="21"/>
    </row>
    <row r="71" spans="3:8" s="24" customFormat="1">
      <c r="C71" s="21"/>
      <c r="E71" s="21"/>
      <c r="F71" s="21"/>
      <c r="G71" s="21"/>
      <c r="H71" s="21"/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3">
    <mergeCell ref="E3:H3"/>
    <mergeCell ref="E2:H2"/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autoPageBreaks="0"/>
  </sheetPr>
  <dimension ref="B1:H44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3.5703125" style="10" customWidth="1"/>
    <col min="4" max="4" width="1.28515625" style="10" customWidth="1"/>
    <col min="5" max="5" width="58.855468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90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15"/>
    </row>
    <row r="6" spans="2:5" s="12" customFormat="1" ht="13.5" customHeight="1">
      <c r="B6" s="13"/>
      <c r="C6" s="20"/>
      <c r="D6" s="32"/>
      <c r="E6" s="32"/>
    </row>
    <row r="7" spans="2:5" s="12" customFormat="1" ht="12.75" customHeight="1">
      <c r="B7" s="13"/>
      <c r="C7" s="221" t="s">
        <v>166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221"/>
      <c r="D10" s="32"/>
      <c r="E10" s="144"/>
    </row>
    <row r="11" spans="2:5" s="12" customFormat="1" ht="12.75" customHeight="1">
      <c r="B11" s="13"/>
      <c r="C11" s="92" t="s">
        <v>167</v>
      </c>
      <c r="D11" s="32"/>
      <c r="E11" s="135"/>
    </row>
    <row r="12" spans="2:5" s="12" customFormat="1" ht="12.75" customHeight="1">
      <c r="B12" s="13"/>
      <c r="C12" s="92"/>
      <c r="D12" s="32"/>
      <c r="E12" s="135"/>
    </row>
    <row r="13" spans="2:5" s="12" customFormat="1" ht="12.75" customHeight="1">
      <c r="B13" s="13"/>
      <c r="D13" s="32"/>
      <c r="E13" s="135"/>
    </row>
    <row r="14" spans="2:5" s="12" customFormat="1" ht="12.75" customHeight="1">
      <c r="B14" s="13"/>
      <c r="D14" s="32"/>
      <c r="E14" s="135"/>
    </row>
    <row r="15" spans="2:5" s="12" customFormat="1" ht="12.75" customHeight="1">
      <c r="B15" s="13"/>
      <c r="C15" s="20"/>
      <c r="D15" s="32"/>
      <c r="E15" s="135"/>
    </row>
    <row r="16" spans="2:5" s="12" customFormat="1" ht="12.75" customHeight="1">
      <c r="B16" s="13"/>
      <c r="C16" s="20"/>
      <c r="D16" s="32"/>
      <c r="E16" s="135"/>
    </row>
    <row r="17" spans="2:8" s="12" customFormat="1" ht="12.75" customHeight="1">
      <c r="B17" s="13"/>
      <c r="C17" s="20"/>
      <c r="D17" s="32"/>
      <c r="E17" s="135"/>
    </row>
    <row r="18" spans="2:8" s="12" customFormat="1" ht="12.75" customHeight="1">
      <c r="B18" s="13"/>
      <c r="C18" s="20"/>
      <c r="D18" s="32"/>
      <c r="E18" s="135"/>
    </row>
    <row r="19" spans="2:8" s="12" customFormat="1" ht="12.75" customHeight="1">
      <c r="B19" s="13"/>
      <c r="C19" s="20"/>
      <c r="D19" s="32"/>
      <c r="E19" s="135"/>
    </row>
    <row r="20" spans="2:8" s="12" customFormat="1" ht="12.75" customHeight="1">
      <c r="B20" s="13"/>
      <c r="C20" s="20"/>
      <c r="D20" s="32"/>
      <c r="E20" s="135"/>
    </row>
    <row r="21" spans="2:8" s="12" customFormat="1" ht="12.75" customHeight="1">
      <c r="B21" s="13"/>
      <c r="C21" s="20"/>
      <c r="D21" s="32"/>
      <c r="E21" s="135"/>
    </row>
    <row r="22" spans="2:8" ht="12.75" customHeight="1">
      <c r="E22" s="135"/>
    </row>
    <row r="23" spans="2:8" ht="12.75" customHeight="1">
      <c r="E23" s="135"/>
    </row>
    <row r="24" spans="2:8" ht="12.75" customHeight="1">
      <c r="E24" s="135"/>
    </row>
    <row r="25" spans="2:8">
      <c r="E25" s="135"/>
    </row>
    <row r="26" spans="2:8">
      <c r="E26" s="135"/>
    </row>
    <row r="27" spans="2:8">
      <c r="E27" s="135"/>
    </row>
    <row r="28" spans="2:8">
      <c r="E28" s="135"/>
      <c r="F28" s="40"/>
      <c r="G28" s="40"/>
      <c r="H28" s="40"/>
    </row>
    <row r="29" spans="2:8">
      <c r="E29" s="135"/>
      <c r="F29" s="40"/>
      <c r="G29" s="40"/>
      <c r="H29" s="40"/>
    </row>
    <row r="30" spans="2:8">
      <c r="E30" s="135"/>
      <c r="F30" s="40"/>
      <c r="G30" s="40"/>
      <c r="H30" s="40"/>
    </row>
    <row r="31" spans="2:8">
      <c r="E31" s="135"/>
      <c r="F31" s="40"/>
      <c r="G31" s="40"/>
      <c r="H31" s="40"/>
    </row>
    <row r="32" spans="2:8">
      <c r="E32" s="135"/>
      <c r="F32" s="40"/>
      <c r="G32" s="40"/>
      <c r="H32" s="40"/>
    </row>
    <row r="33" spans="5:8">
      <c r="E33" s="135"/>
      <c r="F33" s="40"/>
      <c r="G33" s="40"/>
      <c r="H33" s="40"/>
    </row>
    <row r="34" spans="5:8">
      <c r="E34" s="135"/>
      <c r="F34" s="40"/>
      <c r="G34" s="40"/>
      <c r="H34" s="40"/>
    </row>
    <row r="35" spans="5:8">
      <c r="E35" s="135"/>
      <c r="F35" s="40"/>
      <c r="G35" s="40"/>
      <c r="H35" s="40"/>
    </row>
    <row r="36" spans="5:8">
      <c r="E36" s="135"/>
      <c r="F36" s="40"/>
      <c r="G36" s="40"/>
      <c r="H36" s="40"/>
    </row>
    <row r="37" spans="5:8">
      <c r="E37" s="135"/>
      <c r="F37" s="40"/>
      <c r="G37" s="40"/>
      <c r="H37" s="40"/>
    </row>
    <row r="38" spans="5:8">
      <c r="E38" s="6" t="s">
        <v>137</v>
      </c>
      <c r="G38" s="40"/>
      <c r="H38" s="40"/>
    </row>
    <row r="39" spans="5:8">
      <c r="E39" s="6" t="s">
        <v>141</v>
      </c>
      <c r="F39" s="40"/>
      <c r="G39" s="40"/>
      <c r="H39" s="40"/>
    </row>
    <row r="40" spans="5:8">
      <c r="E40" s="1"/>
      <c r="F40" s="40"/>
      <c r="G40" s="40"/>
      <c r="H40" s="40"/>
    </row>
    <row r="41" spans="5:8">
      <c r="E41" s="1"/>
      <c r="F41" s="40"/>
      <c r="G41" s="40"/>
      <c r="H41" s="40"/>
    </row>
    <row r="42" spans="5:8">
      <c r="E42" s="1"/>
      <c r="F42" s="40"/>
      <c r="G42" s="40"/>
      <c r="H42" s="40"/>
    </row>
    <row r="43" spans="5:8">
      <c r="E43" s="1"/>
      <c r="F43" s="40"/>
      <c r="G43" s="40"/>
      <c r="H43" s="40"/>
    </row>
    <row r="44" spans="5:8">
      <c r="E44" s="1"/>
      <c r="F44" s="40"/>
      <c r="G44" s="40"/>
      <c r="H44" s="40"/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autoPageBreaks="0"/>
  </sheetPr>
  <dimension ref="B1:Q50"/>
  <sheetViews>
    <sheetView showGridLines="0" showRowColHeaders="0" showOutlineSymbols="0" zoomScaleNormal="100" workbookViewId="0">
      <selection activeCell="C10" sqref="C10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" style="21" customWidth="1"/>
    <col min="4" max="4" width="1.28515625" style="21" customWidth="1"/>
    <col min="5" max="5" width="15.28515625" style="21" customWidth="1"/>
    <col min="6" max="7" width="15.7109375" style="21" customWidth="1"/>
    <col min="8" max="8" width="15.5703125" style="25" customWidth="1"/>
    <col min="9" max="9" width="2.85546875" style="21" customWidth="1"/>
    <col min="10" max="10" width="6.85546875" style="21" customWidth="1"/>
    <col min="11" max="16384" width="11.42578125" style="21"/>
  </cols>
  <sheetData>
    <row r="1" spans="2:17" s="10" customFormat="1" ht="0.75" customHeight="1"/>
    <row r="2" spans="2:17" s="10" customFormat="1" ht="21" customHeight="1">
      <c r="E2" s="220" t="s">
        <v>18</v>
      </c>
      <c r="F2" s="220"/>
      <c r="G2" s="220"/>
      <c r="H2" s="220"/>
      <c r="L2"/>
      <c r="M2"/>
      <c r="N2"/>
      <c r="O2"/>
      <c r="P2"/>
      <c r="Q2"/>
    </row>
    <row r="3" spans="2:17" s="10" customFormat="1" ht="15" customHeight="1">
      <c r="D3" s="219" t="str">
        <f>Indice!F3</f>
        <v>Informe 2016</v>
      </c>
      <c r="E3" s="219"/>
      <c r="F3" s="219"/>
      <c r="G3" s="219"/>
      <c r="H3" s="219"/>
      <c r="L3"/>
      <c r="M3"/>
      <c r="N3"/>
      <c r="O3"/>
      <c r="P3"/>
      <c r="Q3"/>
    </row>
    <row r="4" spans="2:17" s="12" customFormat="1" ht="20.25" customHeight="1">
      <c r="B4" s="13"/>
      <c r="C4" s="14" t="s">
        <v>106</v>
      </c>
      <c r="L4"/>
      <c r="M4"/>
      <c r="N4"/>
      <c r="O4"/>
      <c r="P4"/>
      <c r="Q4"/>
    </row>
    <row r="5" spans="2:17" s="12" customFormat="1" ht="12.75" customHeight="1">
      <c r="B5" s="13"/>
      <c r="C5" s="15"/>
      <c r="L5"/>
      <c r="M5"/>
      <c r="N5"/>
      <c r="O5"/>
      <c r="P5"/>
      <c r="Q5"/>
    </row>
    <row r="6" spans="2:17" s="12" customFormat="1" ht="13.5" customHeight="1">
      <c r="B6" s="13"/>
      <c r="C6" s="58"/>
      <c r="D6" s="32"/>
      <c r="E6" s="32"/>
      <c r="L6"/>
      <c r="M6"/>
      <c r="N6"/>
      <c r="O6"/>
      <c r="P6"/>
      <c r="Q6"/>
    </row>
    <row r="7" spans="2:17" ht="12.75" customHeight="1">
      <c r="C7" s="222" t="s">
        <v>168</v>
      </c>
      <c r="E7" s="30"/>
      <c r="F7" s="31">
        <v>2015</v>
      </c>
      <c r="G7" s="31">
        <v>2016</v>
      </c>
      <c r="H7" s="57" t="s">
        <v>132</v>
      </c>
      <c r="L7"/>
      <c r="M7"/>
      <c r="N7"/>
      <c r="O7"/>
      <c r="P7"/>
      <c r="Q7"/>
    </row>
    <row r="8" spans="2:17" ht="12.75" customHeight="1">
      <c r="C8" s="222"/>
      <c r="D8" s="110"/>
      <c r="E8" s="139" t="s">
        <v>0</v>
      </c>
      <c r="F8" s="140">
        <v>520.60699999999997</v>
      </c>
      <c r="G8" s="140">
        <v>548.40499999999997</v>
      </c>
      <c r="H8" s="140">
        <f t="shared" ref="H8:H41" si="0">(G8/F8-1)*100</f>
        <v>5.3395363489157965</v>
      </c>
      <c r="I8" s="75" t="s">
        <v>51</v>
      </c>
      <c r="J8" s="26"/>
      <c r="K8" s="63"/>
      <c r="L8"/>
      <c r="M8"/>
      <c r="N8"/>
      <c r="O8"/>
      <c r="P8"/>
      <c r="Q8"/>
    </row>
    <row r="9" spans="2:17" ht="12.75" customHeight="1">
      <c r="C9" s="222"/>
      <c r="D9" s="110"/>
      <c r="E9" s="139" t="s">
        <v>1</v>
      </c>
      <c r="F9" s="140">
        <v>69.504999999999995</v>
      </c>
      <c r="G9" s="140">
        <v>73.478999999999999</v>
      </c>
      <c r="H9" s="140">
        <f t="shared" si="0"/>
        <v>5.7175742752320069</v>
      </c>
      <c r="I9" s="75" t="s">
        <v>52</v>
      </c>
      <c r="J9" s="26"/>
      <c r="K9" s="63"/>
      <c r="L9"/>
      <c r="M9"/>
      <c r="N9"/>
      <c r="O9"/>
      <c r="P9"/>
      <c r="Q9"/>
    </row>
    <row r="10" spans="2:17" ht="12.75" customHeight="1">
      <c r="C10" s="217" t="s">
        <v>165</v>
      </c>
      <c r="D10" s="110"/>
      <c r="E10" s="139" t="s">
        <v>2</v>
      </c>
      <c r="F10" s="140">
        <v>85.009</v>
      </c>
      <c r="G10" s="140">
        <v>84.186999999999998</v>
      </c>
      <c r="H10" s="140">
        <f t="shared" si="0"/>
        <v>-0.96695643990636349</v>
      </c>
      <c r="I10" s="75" t="s">
        <v>53</v>
      </c>
      <c r="J10" s="26"/>
      <c r="K10" s="63"/>
      <c r="L10"/>
      <c r="M10"/>
      <c r="N10"/>
      <c r="O10"/>
      <c r="P10"/>
      <c r="Q10"/>
    </row>
    <row r="11" spans="2:17" ht="12.75" customHeight="1">
      <c r="C11" s="93"/>
      <c r="D11" s="110"/>
      <c r="E11" s="139" t="s">
        <v>67</v>
      </c>
      <c r="F11" s="140">
        <v>12.02</v>
      </c>
      <c r="G11" s="140">
        <v>12.346</v>
      </c>
      <c r="H11" s="140">
        <f t="shared" si="0"/>
        <v>2.7121464226289582</v>
      </c>
      <c r="I11" s="75" t="s">
        <v>55</v>
      </c>
      <c r="J11" s="26"/>
      <c r="K11" s="63"/>
      <c r="L11"/>
      <c r="M11"/>
      <c r="N11"/>
      <c r="O11"/>
      <c r="P11"/>
      <c r="Q11"/>
    </row>
    <row r="12" spans="2:17" ht="12.75" customHeight="1">
      <c r="C12" s="93"/>
      <c r="D12" s="110"/>
      <c r="E12" s="139" t="s">
        <v>54</v>
      </c>
      <c r="F12" s="140">
        <v>33.244</v>
      </c>
      <c r="G12" s="140">
        <v>33.713999999999999</v>
      </c>
      <c r="H12" s="140">
        <f t="shared" si="0"/>
        <v>1.4137889543977877</v>
      </c>
      <c r="I12" s="75"/>
      <c r="J12" s="26"/>
      <c r="K12" s="63"/>
      <c r="L12"/>
      <c r="M12"/>
      <c r="N12"/>
      <c r="O12"/>
      <c r="P12"/>
      <c r="Q12"/>
    </row>
    <row r="13" spans="2:17" ht="12.75" customHeight="1">
      <c r="D13" s="110"/>
      <c r="E13" s="139" t="s">
        <v>104</v>
      </c>
      <c r="F13" s="140">
        <v>4.4050000000000002</v>
      </c>
      <c r="G13" s="140">
        <v>4.6909999999999998</v>
      </c>
      <c r="H13" s="140">
        <f t="shared" si="0"/>
        <v>6.4926220204313267</v>
      </c>
      <c r="I13" s="75"/>
      <c r="J13" s="26"/>
      <c r="K13" s="63"/>
      <c r="L13"/>
      <c r="M13"/>
      <c r="N13"/>
      <c r="O13"/>
      <c r="P13"/>
      <c r="Q13"/>
    </row>
    <row r="14" spans="2:17" ht="12.75" customHeight="1">
      <c r="C14" s="93"/>
      <c r="D14" s="110"/>
      <c r="E14" s="139" t="s">
        <v>92</v>
      </c>
      <c r="F14" s="140">
        <v>16.984000000000002</v>
      </c>
      <c r="G14" s="140">
        <v>17.314</v>
      </c>
      <c r="H14" s="140">
        <f t="shared" si="0"/>
        <v>1.943005181347135</v>
      </c>
      <c r="I14" s="76" t="s">
        <v>39</v>
      </c>
      <c r="J14" s="26"/>
      <c r="K14" s="63"/>
      <c r="L14"/>
      <c r="M14"/>
      <c r="N14"/>
      <c r="O14"/>
      <c r="P14"/>
      <c r="Q14"/>
    </row>
    <row r="15" spans="2:17" ht="12.75" customHeight="1">
      <c r="D15" s="110"/>
      <c r="E15" s="139" t="s">
        <v>62</v>
      </c>
      <c r="F15" s="140">
        <v>32.43</v>
      </c>
      <c r="G15" s="140">
        <v>34.517000000000003</v>
      </c>
      <c r="H15" s="140">
        <f t="shared" si="0"/>
        <v>6.435399321615809</v>
      </c>
      <c r="I15" s="76" t="s">
        <v>40</v>
      </c>
      <c r="J15" s="26"/>
      <c r="K15" s="63"/>
      <c r="L15"/>
      <c r="M15"/>
      <c r="N15"/>
      <c r="O15"/>
      <c r="P15"/>
      <c r="Q15"/>
    </row>
    <row r="16" spans="2:17" ht="12.75" customHeight="1">
      <c r="D16" s="110"/>
      <c r="E16" s="139" t="s">
        <v>33</v>
      </c>
      <c r="F16" s="140">
        <v>27.175999999999998</v>
      </c>
      <c r="G16" s="140">
        <v>27.678000000000001</v>
      </c>
      <c r="H16" s="140">
        <f t="shared" si="0"/>
        <v>1.8472181336473437</v>
      </c>
      <c r="I16" s="76" t="s">
        <v>41</v>
      </c>
      <c r="J16" s="26"/>
      <c r="K16" s="63"/>
      <c r="L16"/>
      <c r="M16"/>
      <c r="N16"/>
      <c r="O16"/>
      <c r="P16"/>
      <c r="Q16"/>
    </row>
    <row r="17" spans="3:17" ht="12.75" customHeight="1">
      <c r="C17" s="6"/>
      <c r="D17" s="110"/>
      <c r="E17" s="139" t="s">
        <v>29</v>
      </c>
      <c r="F17" s="140">
        <v>13.647</v>
      </c>
      <c r="G17" s="140">
        <v>13.81</v>
      </c>
      <c r="H17" s="140">
        <f t="shared" si="0"/>
        <v>1.1944017000073304</v>
      </c>
      <c r="I17" s="76" t="s">
        <v>42</v>
      </c>
      <c r="J17" s="26"/>
      <c r="K17" s="63"/>
      <c r="L17"/>
      <c r="M17"/>
      <c r="N17"/>
      <c r="O17"/>
      <c r="P17"/>
      <c r="Q17"/>
    </row>
    <row r="18" spans="3:17" ht="12.75" customHeight="1">
      <c r="D18" s="110"/>
      <c r="E18" s="139" t="s">
        <v>3</v>
      </c>
      <c r="F18" s="140">
        <v>263.28300000000002</v>
      </c>
      <c r="G18" s="140">
        <v>265.00900000000001</v>
      </c>
      <c r="H18" s="140">
        <f t="shared" si="0"/>
        <v>0.65556834280982024</v>
      </c>
      <c r="I18" s="76" t="s">
        <v>43</v>
      </c>
      <c r="J18" s="26"/>
      <c r="K18" s="63"/>
      <c r="L18"/>
      <c r="M18"/>
      <c r="N18"/>
      <c r="O18"/>
      <c r="P18"/>
      <c r="Q18"/>
    </row>
    <row r="19" spans="3:17" ht="12.75" customHeight="1">
      <c r="D19" s="110"/>
      <c r="E19" s="139" t="s">
        <v>63</v>
      </c>
      <c r="F19" s="140">
        <v>8.1389999999999993</v>
      </c>
      <c r="G19" s="140">
        <v>8.3870000000000005</v>
      </c>
      <c r="H19" s="140">
        <f t="shared" si="0"/>
        <v>3.0470573780562837</v>
      </c>
      <c r="I19" s="76" t="s">
        <v>44</v>
      </c>
      <c r="J19" s="26"/>
      <c r="K19" s="63"/>
      <c r="L19"/>
      <c r="M19"/>
      <c r="N19"/>
      <c r="O19"/>
      <c r="P19"/>
      <c r="Q19"/>
    </row>
    <row r="20" spans="3:17" ht="12.75" customHeight="1">
      <c r="C20" s="6"/>
      <c r="D20" s="110"/>
      <c r="E20" s="139" t="s">
        <v>26</v>
      </c>
      <c r="F20" s="140">
        <v>82.494</v>
      </c>
      <c r="G20" s="140">
        <v>84.99</v>
      </c>
      <c r="H20" s="140">
        <f t="shared" si="0"/>
        <v>3.025674594515948</v>
      </c>
      <c r="I20" s="76" t="s">
        <v>45</v>
      </c>
      <c r="J20" s="26"/>
      <c r="K20" s="63"/>
      <c r="L20"/>
      <c r="M20"/>
      <c r="N20"/>
      <c r="O20"/>
      <c r="P20"/>
      <c r="Q20"/>
    </row>
    <row r="21" spans="3:17" ht="12.75" customHeight="1">
      <c r="D21" s="110"/>
      <c r="E21" s="139" t="s">
        <v>4</v>
      </c>
      <c r="F21" s="140">
        <v>475.40300000000002</v>
      </c>
      <c r="G21" s="140">
        <v>483.08699999999999</v>
      </c>
      <c r="H21" s="140">
        <f t="shared" si="0"/>
        <v>1.6163128966371731</v>
      </c>
      <c r="I21" s="76" t="s">
        <v>46</v>
      </c>
      <c r="J21" s="26"/>
      <c r="K21" s="63"/>
      <c r="L21"/>
      <c r="M21"/>
      <c r="N21"/>
      <c r="O21"/>
      <c r="P21"/>
      <c r="Q21"/>
    </row>
    <row r="22" spans="3:17" ht="12.75" customHeight="1">
      <c r="C22" s="54"/>
      <c r="D22" s="110"/>
      <c r="E22" s="139" t="s">
        <v>65</v>
      </c>
      <c r="F22" s="140">
        <v>7.4029999999999996</v>
      </c>
      <c r="G22" s="140">
        <v>7.077</v>
      </c>
      <c r="H22" s="140">
        <f t="shared" si="0"/>
        <v>-4.403620153991616</v>
      </c>
      <c r="I22" s="76" t="s">
        <v>47</v>
      </c>
      <c r="J22" s="26"/>
      <c r="K22" s="63"/>
      <c r="L22"/>
      <c r="M22"/>
      <c r="N22"/>
      <c r="O22"/>
      <c r="P22"/>
      <c r="Q22"/>
    </row>
    <row r="23" spans="3:17" ht="12.75" customHeight="1">
      <c r="C23" s="44"/>
      <c r="D23" s="110"/>
      <c r="E23" s="139" t="s">
        <v>140</v>
      </c>
      <c r="F23" s="140">
        <v>349.447</v>
      </c>
      <c r="G23" s="140">
        <v>334.00480996187952</v>
      </c>
      <c r="H23" s="140">
        <f t="shared" si="0"/>
        <v>-4.4190363740768905</v>
      </c>
      <c r="I23" s="76" t="s">
        <v>48</v>
      </c>
      <c r="J23" s="26"/>
      <c r="K23" s="63"/>
      <c r="L23"/>
      <c r="M23"/>
      <c r="N23"/>
      <c r="O23"/>
      <c r="P23"/>
      <c r="Q23"/>
    </row>
    <row r="24" spans="3:17" ht="12.75" customHeight="1">
      <c r="C24" s="44"/>
      <c r="D24" s="110"/>
      <c r="E24" s="139" t="s">
        <v>5</v>
      </c>
      <c r="F24" s="140">
        <v>51.16</v>
      </c>
      <c r="G24" s="140">
        <v>51.277999999999999</v>
      </c>
      <c r="H24" s="140">
        <f t="shared" si="0"/>
        <v>0.23064894448787676</v>
      </c>
      <c r="I24" s="76" t="s">
        <v>49</v>
      </c>
      <c r="J24" s="26"/>
      <c r="K24" s="63"/>
      <c r="L24"/>
      <c r="M24"/>
      <c r="N24"/>
      <c r="O24"/>
      <c r="P24"/>
      <c r="Q24"/>
    </row>
    <row r="25" spans="3:17" ht="12.75" customHeight="1">
      <c r="C25" s="44"/>
      <c r="D25" s="110"/>
      <c r="E25" s="139" t="s">
        <v>12</v>
      </c>
      <c r="F25" s="140">
        <v>112.515</v>
      </c>
      <c r="G25" s="140">
        <v>114.53</v>
      </c>
      <c r="H25" s="140">
        <f t="shared" si="0"/>
        <v>1.7908723281340189</v>
      </c>
      <c r="I25" s="76" t="s">
        <v>50</v>
      </c>
      <c r="J25" s="26"/>
      <c r="K25" s="63"/>
      <c r="L25"/>
      <c r="M25"/>
      <c r="N25"/>
      <c r="O25"/>
      <c r="P25"/>
      <c r="Q25"/>
    </row>
    <row r="26" spans="3:17" ht="12.75" customHeight="1">
      <c r="C26" s="44"/>
      <c r="D26" s="110"/>
      <c r="E26" s="139" t="s">
        <v>34</v>
      </c>
      <c r="F26" s="140">
        <v>40.755000000000003</v>
      </c>
      <c r="G26" s="140">
        <v>40.863</v>
      </c>
      <c r="H26" s="140">
        <f t="shared" si="0"/>
        <v>0.26499815973499707</v>
      </c>
      <c r="I26" s="77" t="s">
        <v>56</v>
      </c>
      <c r="J26" s="26"/>
      <c r="K26" s="63"/>
      <c r="L26"/>
      <c r="M26"/>
      <c r="N26"/>
      <c r="O26"/>
      <c r="P26"/>
      <c r="Q26"/>
    </row>
    <row r="27" spans="3:17" ht="12.75" customHeight="1">
      <c r="C27" s="44"/>
      <c r="D27" s="110"/>
      <c r="E27" s="139" t="s">
        <v>36</v>
      </c>
      <c r="F27" s="140">
        <v>26.956</v>
      </c>
      <c r="G27" s="140">
        <v>27.553999999999998</v>
      </c>
      <c r="H27" s="140">
        <f t="shared" si="0"/>
        <v>2.2184300341296925</v>
      </c>
      <c r="I27" s="77"/>
      <c r="J27" s="26"/>
      <c r="K27" s="63"/>
      <c r="L27"/>
      <c r="M27"/>
      <c r="N27"/>
      <c r="O27"/>
      <c r="P27"/>
      <c r="Q27"/>
    </row>
    <row r="28" spans="3:17" ht="12.75" customHeight="1">
      <c r="C28" s="44"/>
      <c r="D28" s="110"/>
      <c r="E28" s="139" t="s">
        <v>95</v>
      </c>
      <c r="F28" s="140">
        <v>18.337</v>
      </c>
      <c r="G28" s="140">
        <v>18.07</v>
      </c>
      <c r="H28" s="140">
        <f t="shared" si="0"/>
        <v>-1.456072421879262</v>
      </c>
      <c r="I28" s="77"/>
      <c r="J28" s="26"/>
      <c r="K28" s="63"/>
      <c r="L28"/>
      <c r="M28"/>
      <c r="N28"/>
      <c r="O28"/>
      <c r="P28"/>
      <c r="Q28"/>
    </row>
    <row r="29" spans="3:17" ht="12.75" customHeight="1">
      <c r="C29" s="44"/>
      <c r="D29" s="110"/>
      <c r="E29" s="139" t="s">
        <v>6</v>
      </c>
      <c r="F29" s="140">
        <v>314.32799999999997</v>
      </c>
      <c r="G29" s="140">
        <v>308.39600000000002</v>
      </c>
      <c r="H29" s="140">
        <f t="shared" si="0"/>
        <v>-1.8872006311877909</v>
      </c>
      <c r="I29" s="77"/>
      <c r="J29" s="26"/>
      <c r="K29" s="63"/>
      <c r="L29"/>
      <c r="M29"/>
      <c r="N29"/>
      <c r="O29"/>
      <c r="P29"/>
      <c r="Q29"/>
    </row>
    <row r="30" spans="3:17" ht="12.75" customHeight="1">
      <c r="C30" s="44"/>
      <c r="D30" s="110"/>
      <c r="E30" s="139" t="s">
        <v>64</v>
      </c>
      <c r="F30" s="140">
        <v>7.2089999999999996</v>
      </c>
      <c r="G30" s="140">
        <v>7.3230000000000004</v>
      </c>
      <c r="H30" s="140">
        <f t="shared" si="0"/>
        <v>1.5813566375364241</v>
      </c>
      <c r="I30" s="77"/>
      <c r="J30" s="26"/>
      <c r="K30" s="63"/>
      <c r="L30"/>
      <c r="M30"/>
      <c r="N30"/>
      <c r="O30"/>
      <c r="P30"/>
      <c r="Q30"/>
    </row>
    <row r="31" spans="3:17" ht="12.75" customHeight="1">
      <c r="C31" s="44"/>
      <c r="D31" s="110"/>
      <c r="E31" s="139" t="s">
        <v>37</v>
      </c>
      <c r="F31" s="140">
        <v>10.859</v>
      </c>
      <c r="G31" s="140">
        <v>11.436999999999999</v>
      </c>
      <c r="H31" s="140">
        <f t="shared" si="0"/>
        <v>5.3227737360714622</v>
      </c>
      <c r="I31" s="77"/>
      <c r="J31" s="26"/>
      <c r="K31" s="63"/>
      <c r="L31"/>
      <c r="M31"/>
      <c r="N31"/>
      <c r="O31"/>
      <c r="P31"/>
      <c r="Q31"/>
    </row>
    <row r="32" spans="3:17" ht="12.75" customHeight="1">
      <c r="C32" s="44"/>
      <c r="D32" s="110"/>
      <c r="E32" s="139" t="s">
        <v>7</v>
      </c>
      <c r="F32" s="140">
        <v>6.3680000000000003</v>
      </c>
      <c r="G32" s="140">
        <v>6.4960000000000004</v>
      </c>
      <c r="H32" s="140">
        <f t="shared" si="0"/>
        <v>2.0100502512562901</v>
      </c>
      <c r="I32" s="77"/>
      <c r="J32" s="26"/>
      <c r="K32" s="63"/>
      <c r="L32"/>
      <c r="M32"/>
      <c r="N32"/>
      <c r="O32"/>
      <c r="P32"/>
      <c r="Q32"/>
    </row>
    <row r="33" spans="3:17" ht="12.75" customHeight="1">
      <c r="C33" s="44"/>
      <c r="D33" s="110"/>
      <c r="E33" s="139" t="s">
        <v>105</v>
      </c>
      <c r="F33" s="140">
        <v>3.4180000000000001</v>
      </c>
      <c r="G33" s="140">
        <v>3.226</v>
      </c>
      <c r="H33" s="140">
        <f t="shared" si="0"/>
        <v>-5.6173200702165023</v>
      </c>
      <c r="I33" s="77"/>
      <c r="J33" s="26"/>
      <c r="K33" s="63"/>
      <c r="L33"/>
      <c r="M33"/>
      <c r="N33"/>
      <c r="O33"/>
      <c r="P33"/>
      <c r="Q33"/>
    </row>
    <row r="34" spans="3:17" ht="12.75" customHeight="1">
      <c r="C34" s="44"/>
      <c r="D34" s="110"/>
      <c r="E34" s="139" t="s">
        <v>27</v>
      </c>
      <c r="F34" s="140">
        <v>128.29900000000001</v>
      </c>
      <c r="G34" s="140">
        <v>133.24199999999999</v>
      </c>
      <c r="H34" s="140">
        <f t="shared" si="0"/>
        <v>3.8527190391195454</v>
      </c>
      <c r="I34" s="77"/>
      <c r="J34" s="26"/>
      <c r="K34" s="63"/>
      <c r="L34"/>
      <c r="M34"/>
      <c r="N34"/>
      <c r="O34"/>
      <c r="P34"/>
      <c r="Q34"/>
    </row>
    <row r="35" spans="3:17" ht="12.75" customHeight="1">
      <c r="C35" s="44"/>
      <c r="D35" s="110"/>
      <c r="E35" s="139" t="s">
        <v>28</v>
      </c>
      <c r="F35" s="140">
        <v>152.619</v>
      </c>
      <c r="G35" s="140">
        <v>155.304</v>
      </c>
      <c r="H35" s="140">
        <f t="shared" si="0"/>
        <v>1.7592829202130789</v>
      </c>
      <c r="I35" s="77"/>
      <c r="J35" s="26"/>
      <c r="K35" s="63"/>
      <c r="L35"/>
      <c r="M35"/>
      <c r="N35"/>
      <c r="O35"/>
      <c r="P35"/>
      <c r="Q35"/>
    </row>
    <row r="36" spans="3:17" ht="12.75" customHeight="1">
      <c r="C36" s="44"/>
      <c r="D36" s="110"/>
      <c r="E36" s="139" t="s">
        <v>8</v>
      </c>
      <c r="F36" s="140">
        <v>48.965000000000003</v>
      </c>
      <c r="G36" s="140">
        <v>49.271999999999998</v>
      </c>
      <c r="H36" s="140">
        <f t="shared" si="0"/>
        <v>0.62697845399775076</v>
      </c>
      <c r="I36" s="77"/>
      <c r="J36" s="26"/>
      <c r="K36" s="63"/>
      <c r="L36"/>
      <c r="M36"/>
      <c r="N36"/>
      <c r="O36"/>
      <c r="P36"/>
      <c r="Q36"/>
    </row>
    <row r="37" spans="3:17" ht="12.75" customHeight="1">
      <c r="C37" s="44"/>
      <c r="D37" s="110"/>
      <c r="E37" s="139" t="s">
        <v>32</v>
      </c>
      <c r="F37" s="140">
        <v>63.417999999999999</v>
      </c>
      <c r="G37" s="140">
        <v>64.734999999999999</v>
      </c>
      <c r="H37" s="140">
        <f t="shared" si="0"/>
        <v>2.076697467595956</v>
      </c>
      <c r="I37" s="77"/>
      <c r="J37" s="26"/>
      <c r="K37" s="63"/>
      <c r="L37"/>
      <c r="M37"/>
      <c r="N37"/>
      <c r="O37"/>
      <c r="P37"/>
      <c r="Q37"/>
    </row>
    <row r="38" spans="3:17" ht="12.75" customHeight="1">
      <c r="C38" s="44"/>
      <c r="D38" s="110"/>
      <c r="E38" s="139" t="s">
        <v>38</v>
      </c>
      <c r="F38" s="140">
        <v>54.783000000000001</v>
      </c>
      <c r="G38" s="140">
        <v>55.381999999999998</v>
      </c>
      <c r="H38" s="140">
        <f t="shared" si="0"/>
        <v>1.0934048883777692</v>
      </c>
      <c r="I38" s="77"/>
      <c r="J38" s="26"/>
      <c r="K38" s="63"/>
      <c r="L38"/>
      <c r="M38"/>
      <c r="N38"/>
      <c r="O38"/>
      <c r="P38"/>
      <c r="Q38"/>
    </row>
    <row r="39" spans="3:17" ht="12.75" customHeight="1">
      <c r="C39" s="44"/>
      <c r="D39" s="110"/>
      <c r="E39" s="139" t="s">
        <v>98</v>
      </c>
      <c r="F39" s="140">
        <v>39.326000000000001</v>
      </c>
      <c r="G39" s="140">
        <v>38.811999999999998</v>
      </c>
      <c r="H39" s="140">
        <f t="shared" si="0"/>
        <v>-1.3070233433352008</v>
      </c>
      <c r="I39" s="77"/>
      <c r="J39" s="26"/>
      <c r="K39" s="63"/>
      <c r="L39"/>
      <c r="M39"/>
      <c r="N39"/>
      <c r="O39"/>
      <c r="P39"/>
      <c r="Q39"/>
    </row>
    <row r="40" spans="3:17" ht="12.75" customHeight="1">
      <c r="C40" s="44"/>
      <c r="D40" s="110"/>
      <c r="E40" s="139" t="s">
        <v>30</v>
      </c>
      <c r="F40" s="140">
        <v>135.93</v>
      </c>
      <c r="G40" s="140">
        <v>139.78200000000001</v>
      </c>
      <c r="H40" s="140">
        <f t="shared" si="0"/>
        <v>2.8338115206356207</v>
      </c>
      <c r="I40" s="77"/>
      <c r="J40" s="26"/>
      <c r="K40" s="63"/>
      <c r="L40"/>
      <c r="M40"/>
      <c r="N40"/>
      <c r="O40"/>
      <c r="P40"/>
      <c r="Q40"/>
    </row>
    <row r="41" spans="3:17" ht="12.75" customHeight="1">
      <c r="C41" s="44"/>
      <c r="D41" s="110"/>
      <c r="E41" s="139" t="s">
        <v>66</v>
      </c>
      <c r="F41" s="140">
        <v>63.411000000000001</v>
      </c>
      <c r="G41" s="140">
        <v>63.107999999999997</v>
      </c>
      <c r="H41" s="140">
        <f t="shared" si="0"/>
        <v>-0.4778350759332084</v>
      </c>
      <c r="I41" s="77"/>
      <c r="J41" s="26"/>
      <c r="K41" s="63"/>
      <c r="L41"/>
      <c r="M41"/>
      <c r="N41"/>
      <c r="O41"/>
      <c r="P41"/>
      <c r="Q41"/>
    </row>
    <row r="42" spans="3:17" ht="12.75" customHeight="1">
      <c r="C42" s="44"/>
      <c r="D42" s="110"/>
      <c r="E42" s="141" t="s">
        <v>11</v>
      </c>
      <c r="F42" s="145">
        <f>SUM(F8:F41)</f>
        <v>3279.8519999999999</v>
      </c>
      <c r="G42" s="145">
        <f>SUM(G8:G41)</f>
        <v>3321.5058099618805</v>
      </c>
      <c r="H42" s="146">
        <f>(G42/F42-1)*100</f>
        <v>1.2699905349961016</v>
      </c>
      <c r="I42" s="77"/>
      <c r="J42" s="26"/>
      <c r="K42" s="63"/>
      <c r="L42"/>
      <c r="M42"/>
      <c r="N42"/>
      <c r="O42"/>
      <c r="P42"/>
      <c r="Q42"/>
    </row>
    <row r="43" spans="3:17">
      <c r="E43" s="6" t="s">
        <v>137</v>
      </c>
      <c r="F43"/>
      <c r="G43"/>
      <c r="H43"/>
    </row>
    <row r="44" spans="3:17">
      <c r="E44" s="6" t="s">
        <v>141</v>
      </c>
    </row>
    <row r="46" spans="3:17">
      <c r="E46"/>
      <c r="F46"/>
    </row>
    <row r="49" spans="8:8">
      <c r="H49" s="21"/>
    </row>
    <row r="50" spans="8:8">
      <c r="H50" s="21"/>
    </row>
  </sheetData>
  <sortState ref="D8:H42">
    <sortCondition ref="E8:E42"/>
  </sortState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3">
    <mergeCell ref="D3:H3"/>
    <mergeCell ref="E2:H2"/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autoPageBreaks="0"/>
  </sheetPr>
  <dimension ref="B1:E39"/>
  <sheetViews>
    <sheetView showGridLines="0" showRowColHeaders="0" showOutlineSymbols="0" workbookViewId="0">
      <selection activeCell="C11" sqref="C11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4.5703125" style="10" customWidth="1"/>
    <col min="4" max="4" width="1.28515625" style="10" customWidth="1"/>
    <col min="5" max="5" width="58.855468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15"/>
    </row>
    <row r="6" spans="2:5" s="12" customFormat="1" ht="13.5" customHeight="1">
      <c r="B6" s="13"/>
      <c r="C6" s="60"/>
      <c r="D6" s="32"/>
      <c r="E6" s="32"/>
    </row>
    <row r="7" spans="2:5" s="12" customFormat="1" ht="12.75" customHeight="1">
      <c r="B7" s="13"/>
      <c r="C7" s="221" t="s">
        <v>169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221"/>
      <c r="D10" s="32"/>
      <c r="E10" s="144"/>
    </row>
    <row r="11" spans="2:5" s="12" customFormat="1" ht="12.75" customHeight="1">
      <c r="B11" s="13"/>
      <c r="C11" s="217" t="s">
        <v>167</v>
      </c>
      <c r="D11" s="32"/>
      <c r="E11" s="135"/>
    </row>
    <row r="12" spans="2:5" s="12" customFormat="1" ht="12.75" customHeight="1">
      <c r="B12" s="13"/>
      <c r="C12" s="92"/>
      <c r="D12" s="32"/>
      <c r="E12" s="135"/>
    </row>
    <row r="13" spans="2:5" s="12" customFormat="1" ht="12.75" customHeight="1">
      <c r="B13" s="13"/>
      <c r="D13" s="32"/>
      <c r="E13" s="135"/>
    </row>
    <row r="14" spans="2:5" s="12" customFormat="1" ht="12.75" customHeight="1">
      <c r="B14" s="13"/>
      <c r="D14" s="32"/>
      <c r="E14" s="135"/>
    </row>
    <row r="15" spans="2:5" s="12" customFormat="1" ht="12.75" customHeight="1">
      <c r="B15" s="13"/>
      <c r="C15" s="20"/>
      <c r="D15" s="32"/>
      <c r="E15" s="135"/>
    </row>
    <row r="16" spans="2:5" s="12" customFormat="1" ht="12.75" customHeight="1">
      <c r="B16" s="13"/>
      <c r="C16" s="20"/>
      <c r="D16" s="32"/>
      <c r="E16" s="135"/>
    </row>
    <row r="17" spans="2:5" s="12" customFormat="1" ht="12.75" customHeight="1">
      <c r="B17" s="13"/>
      <c r="C17" s="20"/>
      <c r="D17" s="32"/>
      <c r="E17" s="135"/>
    </row>
    <row r="18" spans="2:5" s="12" customFormat="1" ht="12.75" customHeight="1">
      <c r="B18" s="13"/>
      <c r="C18" s="20"/>
      <c r="D18" s="32"/>
      <c r="E18" s="135"/>
    </row>
    <row r="19" spans="2:5" s="12" customFormat="1" ht="12.75" customHeight="1">
      <c r="B19" s="13"/>
      <c r="C19" s="20"/>
      <c r="D19" s="32"/>
      <c r="E19" s="135"/>
    </row>
    <row r="20" spans="2:5" s="12" customFormat="1" ht="12.75" customHeight="1">
      <c r="B20" s="13"/>
      <c r="C20" s="20"/>
      <c r="D20" s="32"/>
      <c r="E20" s="135"/>
    </row>
    <row r="21" spans="2:5" s="12" customFormat="1" ht="12.75" customHeight="1">
      <c r="B21" s="13"/>
      <c r="C21" s="20"/>
      <c r="D21" s="32"/>
      <c r="E21" s="135"/>
    </row>
    <row r="22" spans="2:5" ht="12.75" customHeight="1">
      <c r="E22" s="135"/>
    </row>
    <row r="23" spans="2:5" ht="12.75" customHeight="1">
      <c r="E23" s="135"/>
    </row>
    <row r="24" spans="2:5" ht="12.75" customHeight="1">
      <c r="E24" s="135"/>
    </row>
    <row r="25" spans="2:5">
      <c r="E25" s="135"/>
    </row>
    <row r="26" spans="2:5">
      <c r="E26" s="135"/>
    </row>
    <row r="27" spans="2:5">
      <c r="E27" s="135"/>
    </row>
    <row r="28" spans="2:5">
      <c r="E28" s="135"/>
    </row>
    <row r="29" spans="2:5">
      <c r="E29" s="135"/>
    </row>
    <row r="30" spans="2:5">
      <c r="E30" s="135"/>
    </row>
    <row r="31" spans="2:5">
      <c r="E31" s="135"/>
    </row>
    <row r="32" spans="2:5">
      <c r="E32" s="135"/>
    </row>
    <row r="33" spans="5:5">
      <c r="E33" s="135"/>
    </row>
    <row r="34" spans="5:5">
      <c r="E34" s="135"/>
    </row>
    <row r="35" spans="5:5">
      <c r="E35" s="135"/>
    </row>
    <row r="36" spans="5:5">
      <c r="E36" s="135"/>
    </row>
    <row r="37" spans="5:5">
      <c r="E37" s="135"/>
    </row>
    <row r="38" spans="5:5">
      <c r="E38" s="6" t="s">
        <v>137</v>
      </c>
    </row>
    <row r="39" spans="5:5">
      <c r="E39" s="6" t="s">
        <v>141</v>
      </c>
    </row>
  </sheetData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autoPageBreaks="0"/>
  </sheetPr>
  <dimension ref="B1:E39"/>
  <sheetViews>
    <sheetView showGridLines="0" showRowColHeaders="0" showOutlineSymbols="0" workbookViewId="0">
      <selection activeCell="B2" sqref="B2"/>
    </sheetView>
  </sheetViews>
  <sheetFormatPr baseColWidth="10" defaultColWidth="11.42578125" defaultRowHeight="12.75"/>
  <cols>
    <col min="1" max="1" width="0.140625" style="10" customWidth="1"/>
    <col min="2" max="2" width="2.7109375" style="10" customWidth="1"/>
    <col min="3" max="3" width="24" style="10" customWidth="1"/>
    <col min="4" max="4" width="1.28515625" style="10" customWidth="1"/>
    <col min="5" max="5" width="58.85546875" style="10" customWidth="1"/>
    <col min="6" max="16384" width="11.42578125" style="10"/>
  </cols>
  <sheetData>
    <row r="1" spans="2:5" ht="0.75" customHeight="1"/>
    <row r="2" spans="2:5" ht="21" customHeight="1">
      <c r="E2" s="53" t="s">
        <v>18</v>
      </c>
    </row>
    <row r="3" spans="2:5" ht="15" customHeight="1">
      <c r="E3" s="11" t="str">
        <f>Indice!F3</f>
        <v>Informe 2016</v>
      </c>
    </row>
    <row r="4" spans="2:5" s="12" customFormat="1" ht="20.25" customHeight="1">
      <c r="B4" s="13"/>
      <c r="C4" s="14" t="s">
        <v>106</v>
      </c>
    </row>
    <row r="5" spans="2:5" s="12" customFormat="1" ht="12.75" customHeight="1">
      <c r="B5" s="13"/>
      <c r="C5" s="15"/>
    </row>
    <row r="6" spans="2:5" s="12" customFormat="1" ht="13.5" customHeight="1">
      <c r="B6" s="13"/>
      <c r="C6" s="60"/>
      <c r="D6" s="32"/>
      <c r="E6" s="32"/>
    </row>
    <row r="7" spans="2:5" s="12" customFormat="1" ht="12.75" customHeight="1">
      <c r="B7" s="13"/>
      <c r="C7" s="221" t="s">
        <v>170</v>
      </c>
      <c r="D7" s="32"/>
      <c r="E7" s="144"/>
    </row>
    <row r="8" spans="2:5" s="12" customFormat="1" ht="12.75" customHeight="1">
      <c r="B8" s="13"/>
      <c r="C8" s="221"/>
      <c r="D8" s="32"/>
      <c r="E8" s="144"/>
    </row>
    <row r="9" spans="2:5" s="12" customFormat="1" ht="12.75" customHeight="1">
      <c r="B9" s="13"/>
      <c r="C9" s="221"/>
      <c r="D9" s="32"/>
      <c r="E9" s="144"/>
    </row>
    <row r="10" spans="2:5" s="12" customFormat="1" ht="12.75" customHeight="1">
      <c r="B10" s="13"/>
      <c r="C10" s="221"/>
      <c r="D10" s="32"/>
      <c r="E10" s="144"/>
    </row>
    <row r="11" spans="2:5" s="12" customFormat="1" ht="12.75" customHeight="1">
      <c r="B11" s="13"/>
      <c r="C11" s="217" t="s">
        <v>167</v>
      </c>
      <c r="D11" s="32"/>
      <c r="E11" s="135"/>
    </row>
    <row r="12" spans="2:5" s="12" customFormat="1" ht="12.75" customHeight="1">
      <c r="B12" s="13"/>
      <c r="C12" s="92"/>
      <c r="D12" s="32"/>
      <c r="E12" s="135"/>
    </row>
    <row r="13" spans="2:5" s="12" customFormat="1" ht="12.75" customHeight="1">
      <c r="B13" s="13"/>
      <c r="D13" s="32"/>
      <c r="E13" s="135"/>
    </row>
    <row r="14" spans="2:5" s="12" customFormat="1" ht="12.75" customHeight="1">
      <c r="B14" s="13"/>
      <c r="C14" s="6"/>
      <c r="D14" s="32"/>
      <c r="E14" s="135"/>
    </row>
    <row r="15" spans="2:5" s="12" customFormat="1" ht="12.75" customHeight="1">
      <c r="B15" s="13"/>
      <c r="C15" s="20"/>
      <c r="D15" s="32"/>
      <c r="E15" s="135"/>
    </row>
    <row r="16" spans="2:5" s="12" customFormat="1" ht="12.75" customHeight="1">
      <c r="B16" s="13"/>
      <c r="C16" s="20"/>
      <c r="D16" s="32"/>
      <c r="E16" s="135"/>
    </row>
    <row r="17" spans="2:5" s="12" customFormat="1" ht="12.75" customHeight="1">
      <c r="B17" s="13"/>
      <c r="C17" s="20"/>
      <c r="D17" s="32"/>
      <c r="E17" s="135"/>
    </row>
    <row r="18" spans="2:5" s="12" customFormat="1" ht="12.75" customHeight="1">
      <c r="B18" s="13"/>
      <c r="C18" s="20"/>
      <c r="D18" s="32"/>
      <c r="E18" s="135"/>
    </row>
    <row r="19" spans="2:5" s="12" customFormat="1" ht="12.75" customHeight="1">
      <c r="B19" s="13"/>
      <c r="C19" s="20"/>
      <c r="D19" s="32"/>
      <c r="E19" s="135"/>
    </row>
    <row r="20" spans="2:5" s="12" customFormat="1" ht="12.75" customHeight="1">
      <c r="B20" s="13"/>
      <c r="C20" s="20"/>
      <c r="D20" s="32"/>
      <c r="E20" s="135"/>
    </row>
    <row r="21" spans="2:5" s="12" customFormat="1" ht="12.75" customHeight="1">
      <c r="B21" s="13"/>
      <c r="C21" s="20"/>
      <c r="D21" s="32"/>
      <c r="E21" s="135"/>
    </row>
    <row r="22" spans="2:5" ht="12.75" customHeight="1">
      <c r="E22" s="135"/>
    </row>
    <row r="23" spans="2:5" ht="12.75" customHeight="1">
      <c r="E23" s="135"/>
    </row>
    <row r="24" spans="2:5" ht="12.75" customHeight="1">
      <c r="E24" s="135"/>
    </row>
    <row r="25" spans="2:5">
      <c r="E25" s="135"/>
    </row>
    <row r="26" spans="2:5">
      <c r="E26" s="135"/>
    </row>
    <row r="27" spans="2:5">
      <c r="E27" s="135"/>
    </row>
    <row r="28" spans="2:5">
      <c r="E28" s="135"/>
    </row>
    <row r="29" spans="2:5">
      <c r="E29" s="135"/>
    </row>
    <row r="30" spans="2:5">
      <c r="E30" s="135"/>
    </row>
    <row r="31" spans="2:5">
      <c r="E31" s="135"/>
    </row>
    <row r="32" spans="2:5">
      <c r="E32" s="135"/>
    </row>
    <row r="33" spans="5:5">
      <c r="E33" s="135"/>
    </row>
    <row r="34" spans="5:5">
      <c r="E34" s="135"/>
    </row>
    <row r="35" spans="5:5">
      <c r="E35" s="135"/>
    </row>
    <row r="36" spans="5:5">
      <c r="E36" s="135"/>
    </row>
    <row r="37" spans="5:5">
      <c r="E37" s="135"/>
    </row>
    <row r="38" spans="5:5">
      <c r="E38" s="6" t="s">
        <v>137</v>
      </c>
    </row>
    <row r="39" spans="5:5">
      <c r="E39" s="6" t="s">
        <v>141</v>
      </c>
    </row>
  </sheetData>
  <mergeCells count="1">
    <mergeCell ref="C7:C10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B1:O79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4" style="21" customWidth="1"/>
    <col min="4" max="4" width="1.28515625" style="21" customWidth="1"/>
    <col min="5" max="5" width="18.28515625" style="21" customWidth="1"/>
    <col min="6" max="8" width="15.7109375" style="21" customWidth="1"/>
    <col min="9" max="9" width="2.42578125" style="21" customWidth="1"/>
    <col min="10" max="11" width="10.85546875" style="66" bestFit="1" customWidth="1"/>
    <col min="12" max="16384" width="11.42578125" style="21"/>
  </cols>
  <sheetData>
    <row r="1" spans="2:15" s="10" customFormat="1" ht="0.75" customHeight="1">
      <c r="J1" s="66"/>
      <c r="K1" s="66"/>
    </row>
    <row r="2" spans="2:15" s="10" customFormat="1" ht="21" customHeight="1">
      <c r="E2" s="113"/>
      <c r="H2" s="114" t="s">
        <v>18</v>
      </c>
      <c r="J2" s="66"/>
      <c r="K2" s="66"/>
    </row>
    <row r="3" spans="2:15" s="10" customFormat="1" ht="15" customHeight="1">
      <c r="E3" s="219" t="str">
        <f>Indice!F3</f>
        <v>Informe 2016</v>
      </c>
      <c r="F3" s="219"/>
      <c r="G3" s="219"/>
      <c r="H3" s="219"/>
      <c r="J3" s="66"/>
      <c r="K3" s="66"/>
    </row>
    <row r="4" spans="2:15" s="12" customFormat="1" ht="20.25" customHeight="1">
      <c r="B4" s="13"/>
      <c r="C4" s="14" t="s">
        <v>106</v>
      </c>
      <c r="J4" s="86"/>
      <c r="K4" s="86"/>
    </row>
    <row r="5" spans="2:15" s="12" customFormat="1" ht="12.75" customHeight="1">
      <c r="B5" s="13"/>
      <c r="C5" s="15"/>
      <c r="J5" s="86"/>
      <c r="K5" s="86"/>
    </row>
    <row r="6" spans="2:15" s="12" customFormat="1" ht="13.5" customHeight="1">
      <c r="B6" s="13"/>
      <c r="C6" s="20"/>
      <c r="D6" s="32"/>
      <c r="E6" s="32"/>
      <c r="J6" s="86"/>
      <c r="K6" s="86"/>
    </row>
    <row r="7" spans="2:15" ht="12.75" customHeight="1">
      <c r="C7" s="222" t="s">
        <v>171</v>
      </c>
      <c r="E7" s="30"/>
      <c r="F7" s="30">
        <v>2015</v>
      </c>
      <c r="G7" s="30">
        <v>2016</v>
      </c>
      <c r="H7" s="191" t="s">
        <v>132</v>
      </c>
      <c r="I7" s="73"/>
      <c r="J7" s="118" t="s">
        <v>101</v>
      </c>
      <c r="K7" s="118" t="s">
        <v>103</v>
      </c>
    </row>
    <row r="8" spans="2:15" ht="12.75" customHeight="1">
      <c r="C8" s="222"/>
      <c r="D8" s="110"/>
      <c r="E8" s="139" t="s">
        <v>0</v>
      </c>
      <c r="F8" s="147">
        <f>'C3'!F8/'C6'!J8*1000000000</f>
        <v>6411.6107364192585</v>
      </c>
      <c r="G8" s="147">
        <f>'C3'!G8/'C6'!K8*1000000000</f>
        <v>6673.5678159977342</v>
      </c>
      <c r="H8" s="148">
        <f>(G8/F8-1)*100</f>
        <v>4.0856672425620966</v>
      </c>
      <c r="I8" s="73"/>
      <c r="J8" s="119">
        <v>81197537</v>
      </c>
      <c r="K8" s="119">
        <v>82175684</v>
      </c>
      <c r="M8" s="70"/>
      <c r="N8" s="71"/>
    </row>
    <row r="9" spans="2:15" ht="12.75" customHeight="1">
      <c r="C9" s="93" t="s">
        <v>172</v>
      </c>
      <c r="D9" s="110"/>
      <c r="E9" s="139" t="s">
        <v>1</v>
      </c>
      <c r="F9" s="147">
        <f>'C3'!F9/'C6'!J9*1000000000</f>
        <v>8104.3475705788333</v>
      </c>
      <c r="G9" s="147">
        <f>'C3'!G9/'C6'!K9*1000000000</f>
        <v>8455.5071785333057</v>
      </c>
      <c r="H9" s="148">
        <f t="shared" ref="H9:H24" si="0">(G9/F9-1)*100</f>
        <v>4.3329781317534399</v>
      </c>
      <c r="I9" s="73"/>
      <c r="J9" s="119">
        <v>8576261</v>
      </c>
      <c r="K9" s="119">
        <v>8690076</v>
      </c>
      <c r="M9" s="70"/>
      <c r="N9" s="71"/>
    </row>
    <row r="10" spans="2:15" ht="12.75" customHeight="1">
      <c r="C10" s="93"/>
      <c r="D10" s="110"/>
      <c r="E10" s="139" t="s">
        <v>2</v>
      </c>
      <c r="F10" s="147">
        <f>'C3'!F10/'C6'!J10*1000000000</f>
        <v>7564.9129851243288</v>
      </c>
      <c r="G10" s="147">
        <f>'C3'!G10/'C6'!K10*1000000000</f>
        <v>7442.8546712053285</v>
      </c>
      <c r="H10" s="148">
        <f t="shared" si="0"/>
        <v>-1.6134794168685906</v>
      </c>
      <c r="I10" s="73"/>
      <c r="J10" s="119">
        <v>11237274</v>
      </c>
      <c r="K10" s="119">
        <v>11311117</v>
      </c>
      <c r="M10" s="70"/>
      <c r="N10" s="71"/>
      <c r="O10" s="72"/>
    </row>
    <row r="11" spans="2:15" ht="12.75" customHeight="1">
      <c r="D11" s="110"/>
      <c r="E11" s="139" t="s">
        <v>117</v>
      </c>
      <c r="F11" s="147">
        <f>'C3'!F11/'C6'!J11*1000000000</f>
        <v>3130.8075894735057</v>
      </c>
      <c r="G11" s="147">
        <f>'C3'!G11/'C6'!K11*1000000000</f>
        <v>3215.7196755108075</v>
      </c>
      <c r="H11" s="148">
        <f t="shared" si="0"/>
        <v>2.7121464226289582</v>
      </c>
      <c r="I11" s="73"/>
      <c r="J11" s="119">
        <v>3839265</v>
      </c>
      <c r="K11" s="119">
        <v>3839265</v>
      </c>
      <c r="M11" s="70"/>
      <c r="N11" s="71"/>
      <c r="O11" s="72"/>
    </row>
    <row r="12" spans="2:15" ht="12.75" customHeight="1">
      <c r="C12" s="115"/>
      <c r="D12" s="110"/>
      <c r="E12" s="139" t="s">
        <v>54</v>
      </c>
      <c r="F12" s="147">
        <f>'C3'!F12/'C6'!J12*1000000000</f>
        <v>4615.8131170512115</v>
      </c>
      <c r="G12" s="147">
        <f>'C3'!G12/'C6'!K12*1000000000</f>
        <v>4712.7506226075593</v>
      </c>
      <c r="H12" s="148">
        <f>(G12/F12-1)*100</f>
        <v>2.1001176412071887</v>
      </c>
      <c r="I12" s="73"/>
      <c r="J12" s="119">
        <v>7202198</v>
      </c>
      <c r="K12" s="119">
        <v>7153784</v>
      </c>
      <c r="M12" s="70"/>
      <c r="N12" s="71"/>
      <c r="O12" s="72"/>
    </row>
    <row r="13" spans="2:15" ht="12.75" customHeight="1">
      <c r="C13" s="115"/>
      <c r="D13" s="110"/>
      <c r="E13" s="139" t="s">
        <v>104</v>
      </c>
      <c r="F13" s="147">
        <f>'C3'!F13/'C6'!J13*1000000000</f>
        <v>5200.6592617779288</v>
      </c>
      <c r="G13" s="147">
        <f>'C3'!G13/'C6'!K13*1000000000</f>
        <v>5529.7594419080551</v>
      </c>
      <c r="H13" s="148">
        <f>(G13/F13-1)*100</f>
        <v>6.3280473410137983</v>
      </c>
      <c r="I13" s="73"/>
      <c r="J13" s="119">
        <v>847008</v>
      </c>
      <c r="K13" s="119">
        <v>848319</v>
      </c>
      <c r="M13" s="70"/>
      <c r="N13" s="71"/>
      <c r="O13" s="72"/>
    </row>
    <row r="14" spans="2:15" ht="12.75" customHeight="1">
      <c r="D14" s="110"/>
      <c r="E14" s="139" t="s">
        <v>92</v>
      </c>
      <c r="F14" s="147">
        <f>'C3'!F14/'C6'!J14*1000000000</f>
        <v>4019.5810206857905</v>
      </c>
      <c r="G14" s="147">
        <f>'C3'!G14/'C6'!K14*1000000000</f>
        <v>4131.5599012949961</v>
      </c>
      <c r="H14" s="148">
        <f>(G14/F14-1)*100</f>
        <v>2.7858346437833692</v>
      </c>
      <c r="I14" s="73"/>
      <c r="J14" s="119">
        <v>4225316</v>
      </c>
      <c r="K14" s="119">
        <v>4190669</v>
      </c>
      <c r="M14" s="70"/>
      <c r="N14" s="71"/>
      <c r="O14" s="72"/>
    </row>
    <row r="15" spans="2:15" ht="12.75" customHeight="1">
      <c r="D15" s="110"/>
      <c r="E15" s="139" t="s">
        <v>62</v>
      </c>
      <c r="F15" s="147">
        <f>'C3'!F15/'C6'!J15*1000000000</f>
        <v>5729.9705020482479</v>
      </c>
      <c r="G15" s="147">
        <f>'C3'!G15/'C6'!K15*1000000000</f>
        <v>6047.9204436601794</v>
      </c>
      <c r="H15" s="148">
        <f>(G15/F15-1)*100</f>
        <v>5.5488931661738405</v>
      </c>
      <c r="I15" s="73"/>
      <c r="J15" s="119">
        <v>5659715</v>
      </c>
      <c r="K15" s="119">
        <v>5707251</v>
      </c>
      <c r="M15" s="70"/>
      <c r="N15" s="71"/>
      <c r="O15" s="72"/>
    </row>
    <row r="16" spans="2:15" ht="12.75" customHeight="1">
      <c r="C16" s="6"/>
      <c r="D16" s="110"/>
      <c r="E16" s="139" t="s">
        <v>33</v>
      </c>
      <c r="F16" s="147">
        <f>'C3'!F16/'C6'!J16*1000000000</f>
        <v>5012.7744957943123</v>
      </c>
      <c r="G16" s="147">
        <f>'C3'!G16/'C6'!K16*1000000000</f>
        <v>5100.7583134730939</v>
      </c>
      <c r="H16" s="148">
        <f>(G16/F16-1)*100</f>
        <v>1.7551920149729394</v>
      </c>
      <c r="I16" s="73"/>
      <c r="J16" s="119">
        <v>5421349</v>
      </c>
      <c r="K16" s="119">
        <v>5426252</v>
      </c>
      <c r="M16" s="70"/>
      <c r="N16" s="71"/>
      <c r="O16" s="72"/>
    </row>
    <row r="17" spans="3:15" ht="12.75" customHeight="1">
      <c r="D17" s="110"/>
      <c r="E17" s="139" t="s">
        <v>29</v>
      </c>
      <c r="F17" s="147">
        <f>'C3'!F17/'C6'!J17*1000000000</f>
        <v>6615.5276570454625</v>
      </c>
      <c r="G17" s="147">
        <f>'C3'!G17/'C6'!K17*1000000000</f>
        <v>6690.2820867091568</v>
      </c>
      <c r="H17" s="148">
        <f t="shared" si="0"/>
        <v>1.1299843873236792</v>
      </c>
      <c r="I17" s="73"/>
      <c r="J17" s="119">
        <v>2062874</v>
      </c>
      <c r="K17" s="119">
        <v>2064188</v>
      </c>
      <c r="M17" s="70"/>
      <c r="N17" s="71"/>
      <c r="O17" s="72"/>
    </row>
    <row r="18" spans="3:15" ht="12.75" customHeight="1">
      <c r="C18" s="64"/>
      <c r="D18" s="110"/>
      <c r="E18" s="139" t="s">
        <v>3</v>
      </c>
      <c r="F18" s="147">
        <f>'C3'!F18/'C6'!J18*1000000000</f>
        <v>5668.1478071969032</v>
      </c>
      <c r="G18" s="147">
        <f>'C3'!G18/'C6'!K18*1000000000</f>
        <v>5705.7654349492923</v>
      </c>
      <c r="H18" s="148">
        <f>(G18/F18-1)*100</f>
        <v>0.66366702196132277</v>
      </c>
      <c r="I18" s="73"/>
      <c r="J18" s="119">
        <v>46449565</v>
      </c>
      <c r="K18" s="119">
        <v>46445828</v>
      </c>
      <c r="M18" s="70"/>
      <c r="N18" s="71"/>
      <c r="O18" s="72"/>
    </row>
    <row r="19" spans="3:15" ht="12.75" customHeight="1">
      <c r="D19" s="110"/>
      <c r="E19" s="139" t="s">
        <v>63</v>
      </c>
      <c r="F19" s="147">
        <f>'C3'!F19/'C6'!J19*1000000000</f>
        <v>6189.9655479248895</v>
      </c>
      <c r="G19" s="147">
        <f>'C3'!G19/'C6'!K19*1000000000</f>
        <v>6373.3715112497193</v>
      </c>
      <c r="H19" s="148">
        <f t="shared" si="0"/>
        <v>2.9629561247932035</v>
      </c>
      <c r="I19" s="73"/>
      <c r="J19" s="119">
        <v>1314870</v>
      </c>
      <c r="K19" s="119">
        <v>1315944</v>
      </c>
      <c r="M19" s="70"/>
      <c r="N19" s="71"/>
      <c r="O19" s="72"/>
    </row>
    <row r="20" spans="3:15" ht="12.75" customHeight="1">
      <c r="D20" s="110"/>
      <c r="E20" s="139" t="s">
        <v>26</v>
      </c>
      <c r="F20" s="147">
        <f>'C3'!F20/'C6'!J20*1000000000</f>
        <v>15076.338423901811</v>
      </c>
      <c r="G20" s="147">
        <f>'C3'!G20/'C6'!K20*1000000000</f>
        <v>15488.469027071198</v>
      </c>
      <c r="H20" s="148">
        <f>(G20/F20-1)*100</f>
        <v>2.7336253112758557</v>
      </c>
      <c r="I20" s="73"/>
      <c r="J20" s="119">
        <v>5471753</v>
      </c>
      <c r="K20" s="119">
        <v>5487308</v>
      </c>
      <c r="M20" s="70"/>
      <c r="N20" s="71"/>
      <c r="O20" s="72"/>
    </row>
    <row r="21" spans="3:15" ht="12.75" customHeight="1">
      <c r="D21" s="110"/>
      <c r="E21" s="139" t="s">
        <v>118</v>
      </c>
      <c r="F21" s="147">
        <f>'C3'!F21/'C6'!J21*1000000000</f>
        <v>7150.1875536204288</v>
      </c>
      <c r="G21" s="147">
        <f>'C3'!G21/'C6'!K21*1000000000</f>
        <v>7236.1797754492018</v>
      </c>
      <c r="H21" s="148">
        <f t="shared" si="0"/>
        <v>1.2026568699618378</v>
      </c>
      <c r="I21" s="73"/>
      <c r="J21" s="119">
        <v>66488186</v>
      </c>
      <c r="K21" s="119">
        <v>66759950</v>
      </c>
      <c r="M21" s="70"/>
      <c r="N21" s="71"/>
      <c r="O21" s="72"/>
    </row>
    <row r="22" spans="3:15" ht="12.75" customHeight="1">
      <c r="D22" s="110"/>
      <c r="E22" s="139" t="s">
        <v>65</v>
      </c>
      <c r="F22" s="147">
        <f>'C3'!F22/'C6'!J22*1000000000</f>
        <v>3577.7596062579619</v>
      </c>
      <c r="G22" s="147">
        <f>'C3'!G22/'C6'!K22*1000000000</f>
        <v>3416.7311196275923</v>
      </c>
      <c r="H22" s="148">
        <f t="shared" si="0"/>
        <v>-4.5008190698086592</v>
      </c>
      <c r="I22" s="73"/>
      <c r="J22" s="119">
        <v>2069172</v>
      </c>
      <c r="K22" s="119">
        <v>2071278</v>
      </c>
      <c r="M22" s="70"/>
      <c r="N22" s="71"/>
      <c r="O22" s="72"/>
    </row>
    <row r="23" spans="3:15" ht="12.75" customHeight="1">
      <c r="C23" s="6"/>
      <c r="D23" s="110"/>
      <c r="E23" s="139" t="s">
        <v>119</v>
      </c>
      <c r="F23" s="147">
        <f>'C3'!F23/'C6'!J23*1000000000</f>
        <v>5386.4525816620271</v>
      </c>
      <c r="G23" s="147">
        <f>'C3'!G23/'C6'!K23*1000000000</f>
        <v>5108.4697570079625</v>
      </c>
      <c r="H23" s="148">
        <f>(G23/F23-1)*100</f>
        <v>-5.1607773472367775</v>
      </c>
      <c r="I23" s="73"/>
      <c r="J23" s="119">
        <v>64875165</v>
      </c>
      <c r="K23" s="119">
        <v>65382556</v>
      </c>
      <c r="M23" s="70"/>
      <c r="N23" s="71"/>
      <c r="O23" s="72"/>
    </row>
    <row r="24" spans="3:15" ht="12.75" customHeight="1">
      <c r="C24" s="44"/>
      <c r="D24" s="110"/>
      <c r="E24" s="139" t="s">
        <v>5</v>
      </c>
      <c r="F24" s="147">
        <f>'C3'!F24/'C6'!J24*1000000000</f>
        <v>4711.7254732861929</v>
      </c>
      <c r="G24" s="147">
        <f>'C3'!G24/'C6'!K24*1000000000</f>
        <v>4755.1185357818076</v>
      </c>
      <c r="H24" s="148">
        <f t="shared" si="0"/>
        <v>0.92095905717848314</v>
      </c>
      <c r="I24" s="73"/>
      <c r="J24" s="119">
        <v>10858018</v>
      </c>
      <c r="K24" s="119">
        <v>10783748</v>
      </c>
      <c r="M24" s="70"/>
      <c r="N24" s="71"/>
      <c r="O24" s="72"/>
    </row>
    <row r="25" spans="3:15" ht="12.75" customHeight="1">
      <c r="C25" s="44"/>
      <c r="D25" s="110"/>
      <c r="E25" s="139" t="s">
        <v>12</v>
      </c>
      <c r="F25" s="147">
        <f>'C3'!F25/'C6'!J25*1000000000</f>
        <v>6657.4063149713211</v>
      </c>
      <c r="G25" s="147">
        <f>'C3'!G25/'C6'!K25*1000000000</f>
        <v>6745.343692723769</v>
      </c>
      <c r="H25" s="148">
        <f>(G25/F25-1)*100</f>
        <v>1.3208954597632383</v>
      </c>
      <c r="I25" s="73"/>
      <c r="J25" s="119">
        <v>16900726</v>
      </c>
      <c r="K25" s="119">
        <v>16979120</v>
      </c>
      <c r="M25" s="70"/>
      <c r="N25" s="71"/>
      <c r="O25" s="72"/>
    </row>
    <row r="26" spans="3:15" ht="12.75" customHeight="1">
      <c r="C26" s="44"/>
      <c r="D26" s="110"/>
      <c r="E26" s="139" t="s">
        <v>34</v>
      </c>
      <c r="F26" s="147">
        <f>'C3'!F26/'C6'!J26*1000000000</f>
        <v>4135.22463589375</v>
      </c>
      <c r="G26" s="147">
        <f>'C3'!G26/'C6'!K26*1000000000</f>
        <v>4156.7633743401266</v>
      </c>
      <c r="H26" s="148">
        <f>(G26/F26-1)*100</f>
        <v>0.52086017914045879</v>
      </c>
      <c r="I26" s="73"/>
      <c r="J26" s="119">
        <v>9855571</v>
      </c>
      <c r="K26" s="119">
        <v>9830485</v>
      </c>
      <c r="M26" s="70"/>
      <c r="N26" s="71"/>
      <c r="O26" s="72"/>
    </row>
    <row r="27" spans="3:15" ht="12.75" customHeight="1">
      <c r="C27" s="44"/>
      <c r="D27" s="110"/>
      <c r="E27" s="139" t="s">
        <v>36</v>
      </c>
      <c r="F27" s="147">
        <f>'C3'!F27/'C6'!J27*1000000000</f>
        <v>5823.3521259361469</v>
      </c>
      <c r="G27" s="147">
        <f>'C3'!G27/'C6'!K27*1000000000</f>
        <v>5831.8799844223568</v>
      </c>
      <c r="H27" s="148">
        <f t="shared" ref="H27:H41" si="1">(G27/F27-1)*100</f>
        <v>0.14644243215566899</v>
      </c>
      <c r="I27" s="73"/>
      <c r="J27" s="119">
        <v>4628949</v>
      </c>
      <c r="K27" s="119">
        <v>4724720</v>
      </c>
      <c r="M27" s="70"/>
      <c r="N27" s="71"/>
      <c r="O27" s="72"/>
    </row>
    <row r="28" spans="3:15" ht="12.75" customHeight="1">
      <c r="C28" s="44"/>
      <c r="D28" s="110"/>
      <c r="E28" s="139" t="s">
        <v>95</v>
      </c>
      <c r="F28" s="147">
        <f>'C3'!F28/'C6'!J28*1000000000</f>
        <v>55718.626557277421</v>
      </c>
      <c r="G28" s="147">
        <f>'C3'!G28/'C6'!K28*1000000000</f>
        <v>54341.125134950642</v>
      </c>
      <c r="H28" s="148">
        <f t="shared" si="1"/>
        <v>-2.4722458313123363</v>
      </c>
      <c r="I28" s="73"/>
      <c r="J28" s="119">
        <v>329100</v>
      </c>
      <c r="K28" s="119">
        <v>332529</v>
      </c>
      <c r="M28" s="70"/>
      <c r="N28" s="71"/>
      <c r="O28" s="72"/>
    </row>
    <row r="29" spans="3:15" ht="12.75" customHeight="1">
      <c r="C29" s="44"/>
      <c r="D29" s="110"/>
      <c r="E29" s="139" t="s">
        <v>6</v>
      </c>
      <c r="F29" s="147">
        <f>'C3'!F29/'C6'!J29*1000000000</f>
        <v>5170.2415628285798</v>
      </c>
      <c r="G29" s="147">
        <f>'C3'!G29/'C6'!K29*1000000000</f>
        <v>5083.5440363840098</v>
      </c>
      <c r="H29" s="148">
        <f t="shared" si="1"/>
        <v>-1.6768563981203743</v>
      </c>
      <c r="I29" s="73"/>
      <c r="J29" s="119">
        <v>60795612</v>
      </c>
      <c r="K29" s="119">
        <v>60665551</v>
      </c>
      <c r="M29" s="70"/>
      <c r="N29" s="71"/>
      <c r="O29" s="72"/>
    </row>
    <row r="30" spans="3:15" ht="12.75" customHeight="1">
      <c r="C30" s="44"/>
      <c r="D30" s="110"/>
      <c r="E30" s="139" t="s">
        <v>64</v>
      </c>
      <c r="F30" s="147">
        <f>'C3'!F30/'C6'!J30*1000000000</f>
        <v>3629.7339101433158</v>
      </c>
      <c r="G30" s="147">
        <f>'C3'!G30/'C6'!K30*1000000000</f>
        <v>3719.2279973610393</v>
      </c>
      <c r="H30" s="148">
        <f t="shared" si="1"/>
        <v>2.4655825863056258</v>
      </c>
      <c r="I30" s="73"/>
      <c r="J30" s="119">
        <v>1986096</v>
      </c>
      <c r="K30" s="119">
        <v>1968957</v>
      </c>
      <c r="M30" s="70"/>
      <c r="N30" s="71"/>
      <c r="O30" s="72"/>
    </row>
    <row r="31" spans="3:15" ht="12.75" customHeight="1">
      <c r="C31" s="44"/>
      <c r="D31" s="110"/>
      <c r="E31" s="139" t="s">
        <v>37</v>
      </c>
      <c r="F31" s="147">
        <f>'C3'!F31/'C6'!J31*1000000000</f>
        <v>3717.2290605909366</v>
      </c>
      <c r="G31" s="147">
        <f>'C3'!G31/'C6'!K31*1000000000</f>
        <v>3959.4150437692442</v>
      </c>
      <c r="H31" s="148">
        <f t="shared" si="1"/>
        <v>6.5152289307618405</v>
      </c>
      <c r="I31" s="73"/>
      <c r="J31" s="119">
        <v>2921262</v>
      </c>
      <c r="K31" s="119">
        <v>2888558</v>
      </c>
      <c r="M31" s="70"/>
      <c r="N31" s="71"/>
      <c r="O31" s="72"/>
    </row>
    <row r="32" spans="3:15" ht="12.75" customHeight="1">
      <c r="C32" s="44"/>
      <c r="D32" s="110"/>
      <c r="E32" s="139" t="s">
        <v>7</v>
      </c>
      <c r="F32" s="147">
        <f>'C3'!F32/'C6'!J32*1000000000</f>
        <v>11311.678668746159</v>
      </c>
      <c r="G32" s="147">
        <f>'C3'!G32/'C6'!K32*1000000000</f>
        <v>11272.904595062206</v>
      </c>
      <c r="H32" s="148">
        <f t="shared" si="1"/>
        <v>-0.3427791296006788</v>
      </c>
      <c r="I32" s="73"/>
      <c r="J32" s="119">
        <v>562958</v>
      </c>
      <c r="K32" s="119">
        <v>576249</v>
      </c>
      <c r="M32" s="70"/>
      <c r="N32" s="71"/>
      <c r="O32" s="72"/>
    </row>
    <row r="33" spans="3:15" ht="12.75" customHeight="1">
      <c r="C33" s="44"/>
      <c r="D33" s="110"/>
      <c r="E33" s="139" t="s">
        <v>105</v>
      </c>
      <c r="F33" s="147">
        <f>'C3'!F33/'C6'!J33*1000000000</f>
        <v>5494.302353805424</v>
      </c>
      <c r="G33" s="147">
        <f>'C3'!G33/'C6'!K33*1000000000</f>
        <v>5184.6780388866928</v>
      </c>
      <c r="H33" s="148">
        <f t="shared" si="1"/>
        <v>-5.6353708802407194</v>
      </c>
      <c r="I33" s="73"/>
      <c r="J33" s="119">
        <v>622099</v>
      </c>
      <c r="K33" s="119">
        <v>622218</v>
      </c>
      <c r="M33" s="70"/>
      <c r="N33" s="71"/>
      <c r="O33" s="72"/>
    </row>
    <row r="34" spans="3:15" ht="12.75" customHeight="1">
      <c r="C34" s="44"/>
      <c r="D34" s="110"/>
      <c r="E34" s="139" t="s">
        <v>27</v>
      </c>
      <c r="F34" s="147">
        <f>'C3'!F34/'C6'!J34*1000000000</f>
        <v>24832.899221967396</v>
      </c>
      <c r="G34" s="147">
        <f>'C3'!G34/'C6'!K34*1000000000</f>
        <v>25570.741553808006</v>
      </c>
      <c r="H34" s="148">
        <f t="shared" si="1"/>
        <v>2.9712291152372172</v>
      </c>
      <c r="I34" s="73"/>
      <c r="J34" s="119">
        <v>5166493</v>
      </c>
      <c r="K34" s="119">
        <v>5210721</v>
      </c>
      <c r="M34" s="70"/>
      <c r="N34" s="71"/>
      <c r="O34" s="72"/>
    </row>
    <row r="35" spans="3:15" ht="12.75" customHeight="1">
      <c r="C35" s="44"/>
      <c r="D35" s="110"/>
      <c r="E35" s="139" t="s">
        <v>28</v>
      </c>
      <c r="F35" s="147">
        <f>'C3'!F35/'C6'!J35*1000000000</f>
        <v>4015.6962074076741</v>
      </c>
      <c r="G35" s="147">
        <f>'C3'!G35/'C6'!K35*1000000000</f>
        <v>4090.4771272494645</v>
      </c>
      <c r="H35" s="148">
        <f t="shared" si="1"/>
        <v>1.8622155656058625</v>
      </c>
      <c r="I35" s="73"/>
      <c r="J35" s="119">
        <v>38005614</v>
      </c>
      <c r="K35" s="119">
        <v>37967209</v>
      </c>
      <c r="M35" s="70"/>
      <c r="N35" s="71"/>
      <c r="O35" s="72"/>
    </row>
    <row r="36" spans="3:15" ht="12.75" customHeight="1">
      <c r="C36" s="44"/>
      <c r="D36" s="110"/>
      <c r="E36" s="139" t="s">
        <v>8</v>
      </c>
      <c r="F36" s="147">
        <f>'C3'!F36/'C6'!J36*1000000000</f>
        <v>4719.5990446872247</v>
      </c>
      <c r="G36" s="147">
        <f>'C3'!G36/'C6'!K36*1000000000</f>
        <v>4764.57090142177</v>
      </c>
      <c r="H36" s="148">
        <f t="shared" si="1"/>
        <v>0.95287451982111193</v>
      </c>
      <c r="I36" s="73"/>
      <c r="J36" s="119">
        <v>10374822</v>
      </c>
      <c r="K36" s="119">
        <v>10341330</v>
      </c>
      <c r="M36" s="70"/>
      <c r="N36" s="71"/>
      <c r="O36" s="72"/>
    </row>
    <row r="37" spans="3:15" ht="12.75" customHeight="1">
      <c r="C37" s="44"/>
      <c r="D37" s="110"/>
      <c r="E37" s="139" t="s">
        <v>32</v>
      </c>
      <c r="F37" s="147">
        <f>'C3'!F37/'C6'!J37*1000000000</f>
        <v>6017.8729441013829</v>
      </c>
      <c r="G37" s="147">
        <f>'C3'!G37/'C6'!K37*1000000000</f>
        <v>6133.7846318161073</v>
      </c>
      <c r="H37" s="148">
        <f t="shared" si="1"/>
        <v>1.9261238778452316</v>
      </c>
      <c r="I37" s="73"/>
      <c r="J37" s="119">
        <v>10538275</v>
      </c>
      <c r="K37" s="119">
        <v>10553843</v>
      </c>
      <c r="M37" s="70"/>
      <c r="N37" s="71"/>
      <c r="O37" s="72"/>
    </row>
    <row r="38" spans="3:15" ht="12.75" customHeight="1">
      <c r="C38" s="44"/>
      <c r="D38" s="110"/>
      <c r="E38" s="139" t="s">
        <v>38</v>
      </c>
      <c r="F38" s="147">
        <f>'C3'!F38/'C6'!J38*1000000000</f>
        <v>2756.9811893895553</v>
      </c>
      <c r="G38" s="147">
        <f>'C3'!G38/'C6'!K38*1000000000</f>
        <v>2802.6882568768897</v>
      </c>
      <c r="H38" s="148">
        <f t="shared" si="1"/>
        <v>1.6578664977200841</v>
      </c>
      <c r="I38" s="73"/>
      <c r="J38" s="119">
        <v>19870647</v>
      </c>
      <c r="K38" s="119">
        <v>19760314</v>
      </c>
      <c r="M38" s="70"/>
      <c r="N38" s="71"/>
      <c r="O38" s="72"/>
    </row>
    <row r="39" spans="3:15" ht="12.75" customHeight="1">
      <c r="C39" s="44"/>
      <c r="D39" s="110"/>
      <c r="E39" s="139" t="s">
        <v>98</v>
      </c>
      <c r="F39" s="147">
        <f>'C3'!F39/'C6'!J39*1000000000</f>
        <v>5527.6676450120203</v>
      </c>
      <c r="G39" s="147">
        <f>'C3'!G39/'C6'!K39*1000000000</f>
        <v>5484.7314414787688</v>
      </c>
      <c r="H39" s="148">
        <f t="shared" si="1"/>
        <v>-0.77675081590687922</v>
      </c>
      <c r="I39" s="73"/>
      <c r="J39" s="119">
        <v>7114393</v>
      </c>
      <c r="K39" s="119">
        <v>7076372</v>
      </c>
      <c r="M39" s="70"/>
      <c r="N39" s="71"/>
      <c r="O39" s="72"/>
    </row>
    <row r="40" spans="3:15" ht="12.75" customHeight="1">
      <c r="C40" s="44"/>
      <c r="D40" s="110"/>
      <c r="E40" s="139" t="s">
        <v>30</v>
      </c>
      <c r="F40" s="147">
        <f>'C3'!F40/'C6'!J40*1000000000</f>
        <v>13945.321576981652</v>
      </c>
      <c r="G40" s="147">
        <f>'C3'!G40/'C6'!K40*1000000000</f>
        <v>14189.600931558642</v>
      </c>
      <c r="H40" s="148">
        <f t="shared" si="1"/>
        <v>1.7516939514697238</v>
      </c>
      <c r="I40" s="73"/>
      <c r="J40" s="119">
        <v>9747355</v>
      </c>
      <c r="K40" s="119">
        <v>9851017</v>
      </c>
      <c r="M40" s="70"/>
      <c r="N40" s="71"/>
      <c r="O40" s="72"/>
    </row>
    <row r="41" spans="3:15" ht="12.75" customHeight="1">
      <c r="C41" s="44"/>
      <c r="D41" s="110"/>
      <c r="E41" s="139" t="s">
        <v>66</v>
      </c>
      <c r="F41" s="147">
        <f>'C3'!F41/'C6'!J41*1000000000</f>
        <v>7697.6900981418776</v>
      </c>
      <c r="G41" s="147">
        <f>'C3'!G41/'C6'!K41*1000000000</f>
        <v>7578.6051514051787</v>
      </c>
      <c r="H41" s="148">
        <f t="shared" si="1"/>
        <v>-1.5470218366603783</v>
      </c>
      <c r="I41" s="73"/>
      <c r="J41" s="119">
        <v>8237666</v>
      </c>
      <c r="K41" s="119">
        <v>8327126</v>
      </c>
      <c r="M41" s="70"/>
      <c r="N41" s="71"/>
      <c r="O41" s="72"/>
    </row>
    <row r="42" spans="3:15" s="24" customFormat="1">
      <c r="E42" s="141" t="s">
        <v>11</v>
      </c>
      <c r="F42" s="149">
        <f>'C3'!F42/'C6'!J42*1000000000</f>
        <v>6125.3760749091398</v>
      </c>
      <c r="G42" s="149">
        <f>'C3'!G42/'C6'!K42*1000000000</f>
        <v>6181.5061101757119</v>
      </c>
      <c r="H42" s="150">
        <f>(G42/F42-1)*100</f>
        <v>0.91635247501771211</v>
      </c>
      <c r="I42" s="73"/>
      <c r="J42" s="119">
        <f>SUM(J8:J41)</f>
        <v>535453164</v>
      </c>
      <c r="K42" s="119">
        <f>SUM(K8:K41)</f>
        <v>537329536</v>
      </c>
    </row>
    <row r="43" spans="3:15" s="24" customFormat="1">
      <c r="E43" s="6" t="s">
        <v>71</v>
      </c>
      <c r="F43"/>
      <c r="G43"/>
      <c r="H43"/>
      <c r="I43" s="21"/>
      <c r="J43" s="67"/>
      <c r="K43" s="67"/>
    </row>
    <row r="44" spans="3:15" s="24" customFormat="1">
      <c r="E44" s="6" t="s">
        <v>138</v>
      </c>
      <c r="F44"/>
      <c r="G44"/>
      <c r="H44"/>
      <c r="I44" s="21"/>
      <c r="J44" s="67"/>
      <c r="K44" s="67"/>
    </row>
    <row r="45" spans="3:15" s="24" customFormat="1">
      <c r="E45" s="6" t="s">
        <v>122</v>
      </c>
      <c r="J45" s="68"/>
      <c r="K45" s="68"/>
    </row>
    <row r="46" spans="3:15" s="24" customFormat="1">
      <c r="E46" s="6" t="s">
        <v>120</v>
      </c>
      <c r="J46" s="68"/>
      <c r="K46" s="68"/>
    </row>
    <row r="47" spans="3:15" s="24" customFormat="1">
      <c r="E47" s="6" t="s">
        <v>121</v>
      </c>
      <c r="J47" s="68"/>
      <c r="K47" s="68"/>
    </row>
    <row r="48" spans="3:15" s="24" customFormat="1">
      <c r="J48" s="68"/>
      <c r="K48" s="68"/>
    </row>
    <row r="49" spans="10:11" s="24" customFormat="1">
      <c r="J49" s="68"/>
      <c r="K49" s="68"/>
    </row>
    <row r="50" spans="10:11" s="24" customFormat="1">
      <c r="J50" s="68"/>
      <c r="K50" s="68"/>
    </row>
    <row r="51" spans="10:11" s="24" customFormat="1">
      <c r="J51" s="68"/>
      <c r="K51" s="68"/>
    </row>
    <row r="52" spans="10:11" s="24" customFormat="1">
      <c r="J52" s="68"/>
      <c r="K52" s="68"/>
    </row>
    <row r="53" spans="10:11" s="24" customFormat="1">
      <c r="J53" s="68"/>
      <c r="K53" s="68"/>
    </row>
    <row r="54" spans="10:11" s="24" customFormat="1">
      <c r="J54" s="68"/>
      <c r="K54" s="68"/>
    </row>
    <row r="55" spans="10:11" s="24" customFormat="1">
      <c r="J55" s="68"/>
      <c r="K55" s="68"/>
    </row>
    <row r="56" spans="10:11" s="24" customFormat="1">
      <c r="J56" s="68"/>
      <c r="K56" s="68"/>
    </row>
    <row r="57" spans="10:11" s="24" customFormat="1">
      <c r="J57" s="68"/>
      <c r="K57" s="68"/>
    </row>
    <row r="58" spans="10:11" s="24" customFormat="1">
      <c r="J58" s="68"/>
      <c r="K58" s="68"/>
    </row>
    <row r="59" spans="10:11" s="24" customFormat="1">
      <c r="J59" s="68"/>
      <c r="K59" s="68"/>
    </row>
    <row r="60" spans="10:11" s="24" customFormat="1">
      <c r="J60" s="68"/>
      <c r="K60" s="68"/>
    </row>
    <row r="61" spans="10:11" s="24" customFormat="1">
      <c r="J61" s="68"/>
      <c r="K61" s="68"/>
    </row>
    <row r="62" spans="10:11" s="24" customFormat="1">
      <c r="J62" s="68"/>
      <c r="K62" s="68"/>
    </row>
    <row r="63" spans="10:11" s="24" customFormat="1">
      <c r="J63" s="68"/>
      <c r="K63" s="68"/>
    </row>
    <row r="64" spans="10:11" s="24" customFormat="1">
      <c r="J64" s="68"/>
      <c r="K64" s="68"/>
    </row>
    <row r="65" spans="10:11" s="24" customFormat="1">
      <c r="J65" s="68"/>
      <c r="K65" s="68"/>
    </row>
    <row r="66" spans="10:11" s="24" customFormat="1">
      <c r="J66" s="68"/>
      <c r="K66" s="68"/>
    </row>
    <row r="67" spans="10:11" s="24" customFormat="1">
      <c r="J67" s="68"/>
      <c r="K67" s="68"/>
    </row>
    <row r="68" spans="10:11" s="24" customFormat="1">
      <c r="J68" s="68"/>
      <c r="K68" s="68"/>
    </row>
    <row r="69" spans="10:11" s="24" customFormat="1">
      <c r="J69" s="68"/>
      <c r="K69" s="68"/>
    </row>
    <row r="70" spans="10:11" s="24" customFormat="1">
      <c r="J70" s="68"/>
      <c r="K70" s="68"/>
    </row>
    <row r="71" spans="10:11" s="24" customFormat="1">
      <c r="J71" s="68"/>
      <c r="K71" s="68"/>
    </row>
    <row r="72" spans="10:11" s="24" customFormat="1">
      <c r="J72" s="68"/>
      <c r="K72" s="68"/>
    </row>
    <row r="73" spans="10:11" s="24" customFormat="1">
      <c r="J73" s="68"/>
      <c r="K73" s="68"/>
    </row>
    <row r="74" spans="10:11" s="24" customFormat="1">
      <c r="J74" s="68"/>
      <c r="K74" s="68"/>
    </row>
    <row r="75" spans="10:11" s="24" customFormat="1">
      <c r="J75" s="68"/>
      <c r="K75" s="68"/>
    </row>
    <row r="76" spans="10:11" s="24" customFormat="1">
      <c r="J76" s="68"/>
      <c r="K76" s="68"/>
    </row>
    <row r="77" spans="10:11" s="24" customFormat="1">
      <c r="J77" s="68"/>
      <c r="K77" s="68"/>
    </row>
    <row r="78" spans="10:11" s="24" customFormat="1">
      <c r="J78" s="68"/>
      <c r="K78" s="68"/>
    </row>
    <row r="79" spans="10:11" s="24" customFormat="1">
      <c r="J79" s="68"/>
      <c r="K79" s="68"/>
    </row>
  </sheetData>
  <mergeCells count="2">
    <mergeCell ref="E3:H3"/>
    <mergeCell ref="C7:C8"/>
  </mergeCells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FF0000"/>
    <pageSetUpPr autoPageBreaks="0"/>
  </sheetPr>
  <dimension ref="B1:M29"/>
  <sheetViews>
    <sheetView showOutlineSymbols="0" zoomScaleNormal="100" workbookViewId="0">
      <selection activeCell="G34" sqref="G34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3.5703125" style="21" customWidth="1"/>
    <col min="4" max="4" width="1.28515625" style="21" customWidth="1"/>
    <col min="5" max="5" width="11.85546875" style="21" customWidth="1"/>
    <col min="6" max="6" width="10.140625" style="21" customWidth="1"/>
    <col min="7" max="7" width="18" style="21" bestFit="1" customWidth="1"/>
    <col min="8" max="8" width="6.7109375" style="21" customWidth="1"/>
    <col min="9" max="9" width="10.140625" style="21" customWidth="1"/>
    <col min="10" max="10" width="11.85546875" style="21" customWidth="1"/>
    <col min="11" max="11" width="2.85546875" style="21" customWidth="1"/>
    <col min="12" max="12" width="6.85546875" style="21" customWidth="1"/>
    <col min="13" max="16384" width="11.42578125" style="21"/>
  </cols>
  <sheetData>
    <row r="1" spans="2:13" s="10" customFormat="1" ht="0.75" customHeight="1"/>
    <row r="2" spans="2:13" s="10" customFormat="1" ht="21" customHeight="1">
      <c r="E2" s="11"/>
      <c r="J2" s="53" t="s">
        <v>18</v>
      </c>
    </row>
    <row r="3" spans="2:13" s="10" customFormat="1" ht="15" customHeight="1">
      <c r="D3" s="219" t="s">
        <v>77</v>
      </c>
      <c r="E3" s="219"/>
      <c r="F3" s="219"/>
      <c r="G3" s="219"/>
      <c r="H3" s="219"/>
      <c r="I3" s="219"/>
      <c r="J3" s="219"/>
    </row>
    <row r="4" spans="2:13" s="12" customFormat="1" ht="20.25" customHeight="1">
      <c r="B4" s="13"/>
      <c r="C4" s="14" t="s">
        <v>22</v>
      </c>
    </row>
    <row r="5" spans="2:13" s="12" customFormat="1" ht="12.75" customHeight="1">
      <c r="B5" s="13"/>
      <c r="C5" s="15"/>
    </row>
    <row r="6" spans="2:13" s="12" customFormat="1" ht="14.25" customHeight="1">
      <c r="B6" s="13"/>
      <c r="C6" s="58"/>
      <c r="D6" s="32"/>
      <c r="E6" s="32"/>
    </row>
    <row r="7" spans="2:13" ht="33.75">
      <c r="C7" s="222" t="s">
        <v>78</v>
      </c>
      <c r="E7" s="30"/>
      <c r="F7" s="61" t="s">
        <v>23</v>
      </c>
      <c r="G7" s="62" t="s">
        <v>24</v>
      </c>
      <c r="H7" s="62" t="s">
        <v>25</v>
      </c>
      <c r="I7" s="61" t="s">
        <v>57</v>
      </c>
      <c r="J7" s="61" t="s">
        <v>58</v>
      </c>
    </row>
    <row r="8" spans="2:13" ht="12.75" customHeight="1">
      <c r="C8" s="222"/>
      <c r="E8" s="8" t="s">
        <v>0</v>
      </c>
      <c r="F8" s="94"/>
      <c r="G8" s="94"/>
      <c r="H8" s="95"/>
      <c r="I8" s="96"/>
      <c r="J8" s="97"/>
      <c r="K8" s="81" t="s">
        <v>51</v>
      </c>
      <c r="L8" s="82">
        <v>79900</v>
      </c>
      <c r="M8" s="83">
        <f>((I8/L8)-1)*100</f>
        <v>-100</v>
      </c>
    </row>
    <row r="9" spans="2:13" ht="12.75" customHeight="1">
      <c r="C9" s="222"/>
      <c r="E9" s="8" t="s">
        <v>1</v>
      </c>
      <c r="F9" s="94"/>
      <c r="G9" s="94"/>
      <c r="H9" s="95"/>
      <c r="I9" s="96"/>
      <c r="J9" s="97"/>
      <c r="K9" s="81" t="s">
        <v>52</v>
      </c>
      <c r="L9" s="82">
        <v>10755</v>
      </c>
      <c r="M9" s="83">
        <f t="shared" ref="M9:M24" si="0">((I9/L9)-1)*100</f>
        <v>-100</v>
      </c>
    </row>
    <row r="10" spans="2:13" ht="12.75" customHeight="1">
      <c r="C10" s="222"/>
      <c r="E10" s="8" t="s">
        <v>2</v>
      </c>
      <c r="F10" s="94"/>
      <c r="G10" s="94"/>
      <c r="H10" s="95"/>
      <c r="I10" s="96"/>
      <c r="J10" s="79"/>
      <c r="K10" s="81" t="s">
        <v>53</v>
      </c>
      <c r="L10" s="82">
        <v>14166</v>
      </c>
      <c r="M10" s="83">
        <f t="shared" si="0"/>
        <v>-100</v>
      </c>
    </row>
    <row r="11" spans="2:13" ht="12.75" customHeight="1">
      <c r="E11" s="8" t="s">
        <v>54</v>
      </c>
      <c r="F11" s="94"/>
      <c r="G11" s="94"/>
      <c r="H11" s="95"/>
      <c r="I11" s="96"/>
      <c r="J11" s="79"/>
      <c r="K11" s="81" t="s">
        <v>55</v>
      </c>
      <c r="L11" s="82">
        <v>7270</v>
      </c>
      <c r="M11" s="83">
        <f t="shared" si="0"/>
        <v>-100</v>
      </c>
    </row>
    <row r="12" spans="2:13" ht="12.75" customHeight="1">
      <c r="C12" s="9"/>
      <c r="E12" s="8" t="s">
        <v>33</v>
      </c>
      <c r="F12" s="94"/>
      <c r="G12" s="94"/>
      <c r="H12" s="95"/>
      <c r="I12" s="96"/>
      <c r="J12" s="79"/>
      <c r="K12" s="84" t="s">
        <v>39</v>
      </c>
      <c r="L12" s="82">
        <v>4342</v>
      </c>
      <c r="M12" s="83">
        <f t="shared" si="0"/>
        <v>-100</v>
      </c>
    </row>
    <row r="13" spans="2:13" ht="12.75" customHeight="1">
      <c r="C13" s="6"/>
      <c r="E13" s="8" t="s">
        <v>29</v>
      </c>
      <c r="F13" s="94"/>
      <c r="G13" s="94"/>
      <c r="H13" s="95"/>
      <c r="I13" s="96"/>
      <c r="J13" s="79"/>
      <c r="K13" s="84" t="s">
        <v>40</v>
      </c>
      <c r="L13" s="82">
        <v>1970</v>
      </c>
      <c r="M13" s="83">
        <f t="shared" si="0"/>
        <v>-100</v>
      </c>
    </row>
    <row r="14" spans="2:13" ht="12.75" customHeight="1">
      <c r="C14" s="9"/>
      <c r="E14" s="8" t="s">
        <v>3</v>
      </c>
      <c r="F14" s="94"/>
      <c r="G14" s="94"/>
      <c r="H14" s="95"/>
      <c r="I14" s="96"/>
      <c r="J14" s="79"/>
      <c r="K14" s="84" t="s">
        <v>41</v>
      </c>
      <c r="L14" s="82">
        <v>44122</v>
      </c>
      <c r="M14" s="83">
        <f t="shared" si="0"/>
        <v>-100</v>
      </c>
    </row>
    <row r="15" spans="2:13" ht="12.75" customHeight="1">
      <c r="E15" s="8" t="s">
        <v>4</v>
      </c>
      <c r="F15" s="94"/>
      <c r="G15" s="94"/>
      <c r="H15" s="95"/>
      <c r="I15" s="96"/>
      <c r="J15" s="79"/>
      <c r="K15" s="84" t="s">
        <v>42</v>
      </c>
      <c r="L15" s="82">
        <v>96710</v>
      </c>
      <c r="M15" s="83">
        <f t="shared" si="0"/>
        <v>-100</v>
      </c>
    </row>
    <row r="16" spans="2:13" ht="12.75" customHeight="1">
      <c r="E16" s="8" t="s">
        <v>5</v>
      </c>
      <c r="F16" s="94"/>
      <c r="G16" s="94"/>
      <c r="H16" s="95"/>
      <c r="I16" s="96"/>
      <c r="J16" s="79"/>
      <c r="K16" s="84" t="s">
        <v>43</v>
      </c>
      <c r="L16" s="82">
        <v>9793</v>
      </c>
      <c r="M16" s="83">
        <f t="shared" si="0"/>
        <v>-100</v>
      </c>
    </row>
    <row r="17" spans="3:13" ht="12.75" customHeight="1">
      <c r="C17" s="6"/>
      <c r="E17" s="8" t="s">
        <v>12</v>
      </c>
      <c r="F17" s="94"/>
      <c r="G17" s="94"/>
      <c r="H17" s="95"/>
      <c r="I17" s="96"/>
      <c r="J17" s="79"/>
      <c r="K17" s="84" t="s">
        <v>44</v>
      </c>
      <c r="L17" s="82">
        <v>17728</v>
      </c>
      <c r="M17" s="83">
        <f t="shared" si="0"/>
        <v>-100</v>
      </c>
    </row>
    <row r="18" spans="3:13" ht="12.75" customHeight="1">
      <c r="C18" s="6"/>
      <c r="E18" s="8" t="s">
        <v>34</v>
      </c>
      <c r="F18" s="94"/>
      <c r="G18" s="94"/>
      <c r="H18" s="95"/>
      <c r="I18" s="96"/>
      <c r="J18" s="79"/>
      <c r="K18" s="84" t="s">
        <v>45</v>
      </c>
      <c r="L18" s="82">
        <v>6064</v>
      </c>
      <c r="M18" s="83">
        <f t="shared" si="0"/>
        <v>-100</v>
      </c>
    </row>
    <row r="19" spans="3:13" ht="12.75" customHeight="1">
      <c r="E19" s="8" t="s">
        <v>6</v>
      </c>
      <c r="F19" s="94"/>
      <c r="G19" s="94"/>
      <c r="H19" s="95"/>
      <c r="I19" s="96"/>
      <c r="J19" s="79"/>
      <c r="K19" s="84" t="s">
        <v>46</v>
      </c>
      <c r="L19" s="82">
        <v>56425</v>
      </c>
      <c r="M19" s="83">
        <f t="shared" si="0"/>
        <v>-100</v>
      </c>
    </row>
    <row r="20" spans="3:13" ht="12.75" customHeight="1">
      <c r="C20" s="54"/>
      <c r="E20" s="8" t="s">
        <v>7</v>
      </c>
      <c r="F20" s="94"/>
      <c r="G20" s="94"/>
      <c r="H20" s="95"/>
      <c r="I20" s="96"/>
      <c r="J20" s="79"/>
      <c r="K20" s="84" t="s">
        <v>47</v>
      </c>
      <c r="L20" s="82">
        <v>1107</v>
      </c>
      <c r="M20" s="83">
        <f t="shared" si="0"/>
        <v>-100</v>
      </c>
    </row>
    <row r="21" spans="3:13" ht="12.75" customHeight="1">
      <c r="C21" s="54"/>
      <c r="E21" s="8" t="s">
        <v>28</v>
      </c>
      <c r="F21" s="94"/>
      <c r="G21" s="94"/>
      <c r="H21" s="95"/>
      <c r="I21" s="96"/>
      <c r="J21" s="79"/>
      <c r="K21" s="84" t="s">
        <v>48</v>
      </c>
      <c r="L21" s="82">
        <v>23583</v>
      </c>
      <c r="M21" s="83">
        <f t="shared" si="0"/>
        <v>-100</v>
      </c>
    </row>
    <row r="22" spans="3:13" ht="12.75" customHeight="1">
      <c r="C22" s="54"/>
      <c r="E22" s="8" t="s">
        <v>8</v>
      </c>
      <c r="F22" s="94"/>
      <c r="G22" s="94"/>
      <c r="H22" s="95"/>
      <c r="I22" s="96"/>
      <c r="J22" s="79"/>
      <c r="K22" s="84" t="s">
        <v>49</v>
      </c>
      <c r="L22" s="82">
        <v>9403</v>
      </c>
      <c r="M22" s="83">
        <f t="shared" si="0"/>
        <v>-100</v>
      </c>
    </row>
    <row r="23" spans="3:13" ht="12.75" customHeight="1">
      <c r="C23" s="54"/>
      <c r="E23" s="8" t="s">
        <v>32</v>
      </c>
      <c r="F23" s="94"/>
      <c r="G23" s="94"/>
      <c r="H23" s="95"/>
      <c r="I23" s="96"/>
      <c r="J23" s="79"/>
      <c r="K23" s="84" t="s">
        <v>50</v>
      </c>
      <c r="L23" s="82">
        <v>10384</v>
      </c>
      <c r="M23" s="83">
        <f t="shared" si="0"/>
        <v>-100</v>
      </c>
    </row>
    <row r="24" spans="3:13" ht="12.75" customHeight="1">
      <c r="C24" s="44"/>
      <c r="E24" s="55" t="s">
        <v>38</v>
      </c>
      <c r="F24" s="98"/>
      <c r="G24" s="98"/>
      <c r="H24" s="99"/>
      <c r="I24" s="100"/>
      <c r="J24" s="101"/>
      <c r="K24" s="85" t="s">
        <v>56</v>
      </c>
      <c r="L24" s="82">
        <v>8464</v>
      </c>
      <c r="M24" s="83">
        <f t="shared" si="0"/>
        <v>-100</v>
      </c>
    </row>
    <row r="25" spans="3:13" ht="15" customHeight="1">
      <c r="C25" s="6"/>
      <c r="E25" s="6" t="s">
        <v>72</v>
      </c>
      <c r="F25"/>
      <c r="G25"/>
      <c r="H25"/>
      <c r="I25"/>
      <c r="J25"/>
      <c r="K25" s="73"/>
      <c r="L25" s="74"/>
    </row>
    <row r="26" spans="3:13" ht="12.75" customHeight="1">
      <c r="E26"/>
      <c r="F26"/>
      <c r="G26"/>
      <c r="H26"/>
      <c r="I26"/>
      <c r="J26"/>
      <c r="L26" s="26"/>
    </row>
    <row r="27" spans="3:13" ht="12.75" customHeight="1">
      <c r="E27"/>
      <c r="F27"/>
      <c r="G27"/>
      <c r="H27"/>
      <c r="I27"/>
      <c r="J27"/>
      <c r="L27" s="27"/>
    </row>
    <row r="28" spans="3:13" ht="12.75" customHeight="1">
      <c r="F28"/>
      <c r="G28"/>
      <c r="H28"/>
      <c r="I28"/>
      <c r="J28"/>
      <c r="L28" s="27"/>
    </row>
    <row r="29" spans="3:13" ht="12.75" customHeight="1">
      <c r="L29" s="27"/>
    </row>
  </sheetData>
  <mergeCells count="2">
    <mergeCell ref="D3:J3"/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autoPageBreaks="0"/>
  </sheetPr>
  <dimension ref="B1:X216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21" customWidth="1"/>
    <col min="2" max="2" width="2.7109375" style="21" customWidth="1"/>
    <col min="3" max="3" width="23.85546875" style="21" customWidth="1"/>
    <col min="4" max="4" width="1.28515625" style="21" customWidth="1"/>
    <col min="5" max="5" width="15.7109375" style="21" customWidth="1"/>
    <col min="6" max="11" width="10.7109375" style="21" customWidth="1"/>
    <col min="12" max="12" width="1" style="21" customWidth="1"/>
    <col min="13" max="13" width="9" style="21" bestFit="1" customWidth="1"/>
    <col min="14" max="14" width="6.28515625" style="21" customWidth="1"/>
    <col min="15" max="15" width="11.42578125" style="21"/>
    <col min="16" max="16" width="11.5703125" style="21" bestFit="1" customWidth="1"/>
    <col min="17" max="16384" width="11.42578125" style="21"/>
  </cols>
  <sheetData>
    <row r="1" spans="2:24" s="10" customFormat="1" ht="0.75" customHeight="1"/>
    <row r="2" spans="2:24" s="10" customFormat="1" ht="21" customHeight="1">
      <c r="E2" s="11"/>
      <c r="M2" s="53" t="s">
        <v>18</v>
      </c>
    </row>
    <row r="3" spans="2:24" s="10" customFormat="1" ht="15" customHeight="1">
      <c r="E3" s="219" t="str">
        <f>Indice!F3</f>
        <v>Informe 2016</v>
      </c>
      <c r="F3" s="219"/>
      <c r="G3" s="219"/>
      <c r="H3" s="219"/>
      <c r="I3" s="219"/>
      <c r="J3" s="219"/>
      <c r="K3" s="219"/>
      <c r="L3" s="219"/>
      <c r="M3" s="219"/>
    </row>
    <row r="4" spans="2:24" s="12" customFormat="1" ht="20.25" customHeight="1">
      <c r="B4" s="13"/>
      <c r="C4" s="14" t="s">
        <v>106</v>
      </c>
    </row>
    <row r="5" spans="2:24" s="12" customFormat="1" ht="12.75" customHeight="1">
      <c r="B5" s="13"/>
      <c r="C5" s="15"/>
    </row>
    <row r="6" spans="2:24" s="12" customFormat="1" ht="13.5" customHeight="1">
      <c r="B6" s="13"/>
      <c r="C6" s="20"/>
      <c r="D6" s="32"/>
      <c r="E6" s="32"/>
      <c r="N6"/>
    </row>
    <row r="7" spans="2:24" ht="12.75" customHeight="1">
      <c r="C7" s="222" t="s">
        <v>173</v>
      </c>
      <c r="E7" s="34"/>
      <c r="F7" s="192" t="s">
        <v>9</v>
      </c>
      <c r="G7" s="192" t="s">
        <v>133</v>
      </c>
      <c r="H7" s="192" t="s">
        <v>16</v>
      </c>
      <c r="I7" s="192" t="s">
        <v>68</v>
      </c>
      <c r="J7" s="192" t="s">
        <v>69</v>
      </c>
      <c r="K7" s="192" t="s">
        <v>136</v>
      </c>
      <c r="L7" s="192"/>
      <c r="M7" s="192" t="s">
        <v>17</v>
      </c>
      <c r="N7"/>
      <c r="O7" s="24"/>
      <c r="Q7" s="24"/>
      <c r="R7" s="24"/>
      <c r="S7" s="24"/>
      <c r="T7" s="24"/>
      <c r="U7" s="24"/>
      <c r="V7" s="24"/>
      <c r="W7" s="24"/>
      <c r="X7" s="24"/>
    </row>
    <row r="8" spans="2:24" ht="12.75" customHeight="1">
      <c r="C8" s="222"/>
      <c r="E8" s="35"/>
      <c r="F8" s="193"/>
      <c r="G8" s="193" t="s">
        <v>134</v>
      </c>
      <c r="H8" s="193"/>
      <c r="I8" s="193"/>
      <c r="J8" s="193"/>
      <c r="K8" s="193" t="s">
        <v>135</v>
      </c>
      <c r="L8" s="193"/>
      <c r="M8" s="193"/>
      <c r="N8"/>
      <c r="O8" s="24"/>
      <c r="Q8" s="24"/>
      <c r="R8" s="24"/>
      <c r="S8" s="24"/>
      <c r="T8" s="24"/>
      <c r="U8" s="24"/>
      <c r="V8" s="24"/>
      <c r="W8" s="24"/>
      <c r="X8" s="24"/>
    </row>
    <row r="9" spans="2:24" ht="12.75" customHeight="1">
      <c r="C9" s="222"/>
      <c r="D9" s="110"/>
      <c r="E9" s="139" t="s">
        <v>0</v>
      </c>
      <c r="F9" s="151">
        <v>80.037999999999997</v>
      </c>
      <c r="G9" s="151">
        <v>342.27699999999999</v>
      </c>
      <c r="H9" s="151">
        <v>26.954999999999998</v>
      </c>
      <c r="I9" s="151">
        <v>78.174000000000007</v>
      </c>
      <c r="J9" s="151">
        <v>34.872</v>
      </c>
      <c r="K9" s="151">
        <v>47.302</v>
      </c>
      <c r="L9" s="152"/>
      <c r="M9" s="153">
        <f>SUM(F9:K9)</f>
        <v>609.61799999999994</v>
      </c>
      <c r="N9" s="123">
        <f>'C1'!G8</f>
        <v>609.61800000000005</v>
      </c>
      <c r="O9" s="203">
        <f>M9-N9</f>
        <v>0</v>
      </c>
      <c r="P9" s="127"/>
      <c r="Q9" s="128"/>
      <c r="R9" s="128"/>
      <c r="S9" s="128"/>
      <c r="T9" s="128"/>
      <c r="U9" s="128"/>
      <c r="V9" s="24"/>
      <c r="W9" s="24"/>
      <c r="X9" s="24"/>
    </row>
    <row r="10" spans="2:24" ht="12.75" customHeight="1">
      <c r="C10" s="93" t="s">
        <v>165</v>
      </c>
      <c r="D10" s="110"/>
      <c r="E10" s="139" t="s">
        <v>1</v>
      </c>
      <c r="F10" s="151">
        <v>0</v>
      </c>
      <c r="G10" s="151">
        <v>23.975000000000001</v>
      </c>
      <c r="H10" s="151">
        <v>38.619</v>
      </c>
      <c r="I10" s="151">
        <v>5.157</v>
      </c>
      <c r="J10" s="151">
        <v>0</v>
      </c>
      <c r="K10" s="151">
        <v>3.06</v>
      </c>
      <c r="L10" s="152"/>
      <c r="M10" s="153">
        <f t="shared" ref="M10:M42" si="0">SUM(F10:K10)</f>
        <v>70.811000000000007</v>
      </c>
      <c r="N10" s="123">
        <f>'C1'!G9</f>
        <v>70.811000000000007</v>
      </c>
      <c r="O10" s="203">
        <f t="shared" ref="O10:O42" si="1">M10-N10</f>
        <v>0</v>
      </c>
      <c r="P10" s="127"/>
      <c r="Q10" s="128"/>
      <c r="R10" s="128"/>
      <c r="S10" s="128"/>
      <c r="T10" s="128"/>
      <c r="U10" s="128"/>
      <c r="V10" s="24"/>
      <c r="W10" s="24"/>
      <c r="X10" s="24"/>
    </row>
    <row r="11" spans="2:24" ht="12.75" customHeight="1">
      <c r="D11" s="110"/>
      <c r="E11" s="139" t="s">
        <v>2</v>
      </c>
      <c r="F11" s="151">
        <v>41.283999999999999</v>
      </c>
      <c r="G11" s="151">
        <v>24.117000000000001</v>
      </c>
      <c r="H11" s="151">
        <v>1.4119999999999999</v>
      </c>
      <c r="I11" s="151">
        <v>5.0640000000000001</v>
      </c>
      <c r="J11" s="151">
        <v>2.9249999999999998</v>
      </c>
      <c r="K11" s="151">
        <v>4.6760000000000002</v>
      </c>
      <c r="L11" s="152"/>
      <c r="M11" s="153">
        <f t="shared" si="0"/>
        <v>79.478000000000009</v>
      </c>
      <c r="N11" s="123">
        <f>'C1'!G10</f>
        <v>79.477999999999994</v>
      </c>
      <c r="O11" s="203">
        <f t="shared" si="1"/>
        <v>0</v>
      </c>
      <c r="P11" s="127"/>
      <c r="Q11" s="128"/>
      <c r="R11" s="128"/>
      <c r="S11" s="128"/>
      <c r="T11" s="128"/>
      <c r="U11" s="128"/>
      <c r="V11" s="24"/>
      <c r="W11" s="24"/>
      <c r="X11" s="24"/>
    </row>
    <row r="12" spans="2:24" ht="12.75" customHeight="1">
      <c r="C12" s="93"/>
      <c r="D12" s="110"/>
      <c r="E12" s="139" t="s">
        <v>67</v>
      </c>
      <c r="F12" s="151">
        <v>0</v>
      </c>
      <c r="G12" s="151">
        <v>10.612</v>
      </c>
      <c r="H12" s="151">
        <v>5.54</v>
      </c>
      <c r="I12" s="151">
        <v>0</v>
      </c>
      <c r="J12" s="151">
        <v>0</v>
      </c>
      <c r="K12" s="151">
        <v>0</v>
      </c>
      <c r="L12" s="152"/>
      <c r="M12" s="153">
        <f t="shared" si="0"/>
        <v>16.152000000000001</v>
      </c>
      <c r="N12" s="123">
        <f>'C1'!G11</f>
        <v>16.152000000000001</v>
      </c>
      <c r="O12" s="203">
        <f t="shared" si="1"/>
        <v>0</v>
      </c>
      <c r="P12" s="127"/>
      <c r="Q12" s="128"/>
      <c r="R12" s="128"/>
      <c r="S12" s="128"/>
      <c r="T12" s="128"/>
      <c r="U12" s="128"/>
      <c r="V12" s="24"/>
      <c r="W12" s="24"/>
      <c r="X12" s="24"/>
    </row>
    <row r="13" spans="2:24" ht="12.75" customHeight="1">
      <c r="C13" s="93"/>
      <c r="D13" s="110"/>
      <c r="E13" s="139" t="s">
        <v>54</v>
      </c>
      <c r="F13" s="151">
        <v>14.933999999999999</v>
      </c>
      <c r="G13" s="151">
        <v>18.513000000000002</v>
      </c>
      <c r="H13" s="151">
        <v>4.5190000000000001</v>
      </c>
      <c r="I13" s="151">
        <v>1.419</v>
      </c>
      <c r="J13" s="151">
        <v>1.397</v>
      </c>
      <c r="K13" s="151">
        <v>0.26500000000000001</v>
      </c>
      <c r="L13" s="152"/>
      <c r="M13" s="153">
        <f t="shared" si="0"/>
        <v>41.046999999999997</v>
      </c>
      <c r="N13" s="123">
        <f>'C1'!G12</f>
        <v>41.046999999999997</v>
      </c>
      <c r="O13" s="203">
        <f t="shared" si="1"/>
        <v>0</v>
      </c>
      <c r="P13" s="127"/>
      <c r="Q13" s="128"/>
      <c r="R13" s="128"/>
      <c r="S13" s="128"/>
      <c r="T13" s="128"/>
      <c r="U13" s="128"/>
      <c r="V13" s="24"/>
      <c r="W13" s="24"/>
      <c r="X13" s="24"/>
    </row>
    <row r="14" spans="2:24" ht="12.75" customHeight="1">
      <c r="C14" s="93"/>
      <c r="D14" s="110"/>
      <c r="E14" s="139" t="s">
        <v>104</v>
      </c>
      <c r="F14" s="151">
        <v>0</v>
      </c>
      <c r="G14" s="151">
        <v>4.468</v>
      </c>
      <c r="H14" s="151">
        <v>0</v>
      </c>
      <c r="I14" s="151">
        <v>0.223</v>
      </c>
      <c r="J14" s="151">
        <v>0</v>
      </c>
      <c r="K14" s="151">
        <v>0</v>
      </c>
      <c r="L14" s="152"/>
      <c r="M14" s="153">
        <f t="shared" si="0"/>
        <v>4.6909999999999998</v>
      </c>
      <c r="N14" s="123">
        <f>'C1'!G13</f>
        <v>4.6909999999999998</v>
      </c>
      <c r="O14" s="203">
        <f>M14-N14</f>
        <v>0</v>
      </c>
      <c r="P14" s="127"/>
      <c r="Q14" s="128"/>
      <c r="R14" s="128"/>
      <c r="S14" s="128"/>
      <c r="T14" s="128"/>
      <c r="U14" s="128"/>
      <c r="V14" s="24"/>
      <c r="W14" s="24"/>
      <c r="X14" s="24"/>
    </row>
    <row r="15" spans="2:24" ht="12.75" customHeight="1">
      <c r="C15" s="93"/>
      <c r="D15" s="110"/>
      <c r="E15" s="139" t="s">
        <v>92</v>
      </c>
      <c r="F15" s="151">
        <v>0</v>
      </c>
      <c r="G15" s="151">
        <v>3.6629999999999998</v>
      </c>
      <c r="H15" s="151">
        <v>6.13</v>
      </c>
      <c r="I15" s="151">
        <v>1.006</v>
      </c>
      <c r="J15" s="151">
        <v>6.2E-2</v>
      </c>
      <c r="K15" s="151">
        <v>0.40100000000000002</v>
      </c>
      <c r="L15" s="152"/>
      <c r="M15" s="153">
        <f t="shared" si="0"/>
        <v>11.261999999999999</v>
      </c>
      <c r="N15" s="123">
        <f>'C1'!G14</f>
        <v>11.262</v>
      </c>
      <c r="O15" s="203">
        <f t="shared" si="1"/>
        <v>0</v>
      </c>
      <c r="P15" s="127"/>
      <c r="Q15" s="128"/>
      <c r="R15" s="128"/>
      <c r="S15" s="128"/>
      <c r="T15" s="128"/>
      <c r="U15" s="128"/>
      <c r="V15" s="24"/>
      <c r="W15" s="24"/>
      <c r="X15" s="24"/>
    </row>
    <row r="16" spans="2:24" ht="12.75" customHeight="1">
      <c r="C16" s="93"/>
      <c r="D16" s="110"/>
      <c r="E16" s="139" t="s">
        <v>62</v>
      </c>
      <c r="F16" s="151">
        <v>0</v>
      </c>
      <c r="G16" s="151">
        <v>10.808</v>
      </c>
      <c r="H16" s="151">
        <v>1.9E-2</v>
      </c>
      <c r="I16" s="151">
        <v>12.747</v>
      </c>
      <c r="J16" s="151">
        <v>0.74299999999999999</v>
      </c>
      <c r="K16" s="151">
        <v>4.3879999999999999</v>
      </c>
      <c r="L16" s="152"/>
      <c r="M16" s="153">
        <f t="shared" si="0"/>
        <v>28.704999999999998</v>
      </c>
      <c r="N16" s="123">
        <f>'C1'!G15</f>
        <v>28.704999999999998</v>
      </c>
      <c r="O16" s="203">
        <f t="shared" si="1"/>
        <v>0</v>
      </c>
      <c r="P16" s="127"/>
      <c r="Q16" s="128"/>
      <c r="R16" s="128"/>
      <c r="S16" s="128"/>
      <c r="T16" s="128"/>
      <c r="U16" s="128"/>
      <c r="V16" s="24"/>
      <c r="W16" s="24"/>
      <c r="X16" s="24"/>
    </row>
    <row r="17" spans="3:24" ht="12.75" customHeight="1">
      <c r="C17" s="93"/>
      <c r="D17" s="110"/>
      <c r="E17" s="139" t="s">
        <v>33</v>
      </c>
      <c r="F17" s="151">
        <v>13.755000000000001</v>
      </c>
      <c r="G17" s="151">
        <v>4.609</v>
      </c>
      <c r="H17" s="151">
        <v>4.7869999999999999</v>
      </c>
      <c r="I17" s="151">
        <v>5.0000000000000001E-3</v>
      </c>
      <c r="J17" s="151">
        <v>0.54500000000000004</v>
      </c>
      <c r="K17" s="151">
        <v>1.659</v>
      </c>
      <c r="L17" s="152"/>
      <c r="M17" s="153">
        <f t="shared" si="0"/>
        <v>25.36</v>
      </c>
      <c r="N17" s="123">
        <f>'C1'!G16</f>
        <v>25.36</v>
      </c>
      <c r="O17" s="203">
        <f t="shared" si="1"/>
        <v>0</v>
      </c>
      <c r="P17" s="127"/>
      <c r="Q17" s="128"/>
      <c r="R17" s="128"/>
      <c r="S17" s="128"/>
      <c r="T17" s="128"/>
      <c r="U17" s="128"/>
      <c r="V17" s="24"/>
      <c r="W17" s="24"/>
      <c r="X17" s="24"/>
    </row>
    <row r="18" spans="3:24" ht="12.75" customHeight="1">
      <c r="C18" s="93"/>
      <c r="D18" s="110"/>
      <c r="E18" s="139" t="s">
        <v>29</v>
      </c>
      <c r="F18" s="151">
        <v>5.4269999999999996</v>
      </c>
      <c r="G18" s="151">
        <v>4.6029999999999998</v>
      </c>
      <c r="H18" s="151">
        <v>4.6779999999999999</v>
      </c>
      <c r="I18" s="151">
        <v>6.0000000000000001E-3</v>
      </c>
      <c r="J18" s="151">
        <v>0.23499999999999999</v>
      </c>
      <c r="K18" s="151">
        <v>0.29499999999999998</v>
      </c>
      <c r="L18" s="152"/>
      <c r="M18" s="153">
        <f t="shared" si="0"/>
        <v>15.243999999999998</v>
      </c>
      <c r="N18" s="123">
        <f>'C1'!G17</f>
        <v>15.244</v>
      </c>
      <c r="O18" s="203">
        <f t="shared" si="1"/>
        <v>0</v>
      </c>
      <c r="P18" s="127"/>
      <c r="Q18" s="128"/>
      <c r="R18" s="128"/>
      <c r="S18" s="128"/>
      <c r="T18" s="128"/>
      <c r="U18" s="128"/>
      <c r="V18" s="24"/>
      <c r="W18" s="24"/>
      <c r="X18" s="24"/>
    </row>
    <row r="19" spans="3:24" ht="12.75" customHeight="1">
      <c r="C19" s="93"/>
      <c r="D19" s="110"/>
      <c r="E19" s="139" t="s">
        <v>3</v>
      </c>
      <c r="F19" s="151">
        <v>56.098972000000003</v>
      </c>
      <c r="G19" s="151">
        <v>101.92745351200001</v>
      </c>
      <c r="H19" s="151">
        <v>39.171419999999998</v>
      </c>
      <c r="I19" s="151">
        <v>47.695140000000002</v>
      </c>
      <c r="J19" s="151">
        <v>13.024900000000001</v>
      </c>
      <c r="K19" s="151">
        <v>4.2428473689999997</v>
      </c>
      <c r="L19" s="152"/>
      <c r="M19" s="153">
        <f t="shared" si="0"/>
        <v>262.160732881</v>
      </c>
      <c r="N19" s="123">
        <f>'C1'!G18</f>
        <v>262.161</v>
      </c>
      <c r="O19" s="203">
        <f t="shared" si="1"/>
        <v>-2.6711900000009337E-4</v>
      </c>
      <c r="P19" s="127"/>
      <c r="Q19" s="128"/>
      <c r="R19" s="128"/>
      <c r="S19" s="128"/>
      <c r="T19" s="128"/>
      <c r="U19" s="128"/>
      <c r="V19" s="24"/>
      <c r="W19" s="24"/>
      <c r="X19" s="24"/>
    </row>
    <row r="20" spans="3:24" ht="12.75" customHeight="1">
      <c r="C20" s="93"/>
      <c r="D20" s="110"/>
      <c r="E20" s="139" t="s">
        <v>63</v>
      </c>
      <c r="F20" s="151">
        <v>0</v>
      </c>
      <c r="G20" s="151">
        <v>8.9849999999999994</v>
      </c>
      <c r="H20" s="151">
        <v>3.5000000000000003E-2</v>
      </c>
      <c r="I20" s="151">
        <v>0.59199999999999997</v>
      </c>
      <c r="J20" s="151">
        <v>1E-3</v>
      </c>
      <c r="K20" s="151">
        <v>0.81</v>
      </c>
      <c r="L20" s="152"/>
      <c r="M20" s="153">
        <f t="shared" si="0"/>
        <v>10.423</v>
      </c>
      <c r="N20" s="123">
        <f>'C1'!G19</f>
        <v>10.423</v>
      </c>
      <c r="O20" s="203">
        <f t="shared" si="1"/>
        <v>0</v>
      </c>
      <c r="P20" s="127"/>
      <c r="Q20" s="128"/>
      <c r="R20" s="128"/>
      <c r="S20" s="128"/>
      <c r="T20" s="128"/>
      <c r="U20" s="128"/>
      <c r="V20" s="24"/>
      <c r="W20" s="24"/>
      <c r="X20" s="24"/>
    </row>
    <row r="21" spans="3:24" ht="12.75" customHeight="1">
      <c r="C21" s="93"/>
      <c r="D21" s="110"/>
      <c r="E21" s="139" t="s">
        <v>26</v>
      </c>
      <c r="F21" s="151">
        <v>22.280999999999999</v>
      </c>
      <c r="G21" s="151">
        <v>14.304</v>
      </c>
      <c r="H21" s="151">
        <v>15.615</v>
      </c>
      <c r="I21" s="151">
        <v>3.0670000000000002</v>
      </c>
      <c r="J21" s="151">
        <v>0</v>
      </c>
      <c r="K21" s="151">
        <v>10.772</v>
      </c>
      <c r="L21" s="152"/>
      <c r="M21" s="153">
        <f t="shared" si="0"/>
        <v>66.039000000000001</v>
      </c>
      <c r="N21" s="123">
        <f>'C1'!G20</f>
        <v>66.039000000000001</v>
      </c>
      <c r="O21" s="203">
        <f t="shared" si="1"/>
        <v>0</v>
      </c>
      <c r="P21" s="127"/>
      <c r="Q21" s="128"/>
      <c r="R21" s="128"/>
      <c r="S21" s="128"/>
      <c r="T21" s="128"/>
      <c r="U21" s="128"/>
      <c r="V21" s="24"/>
      <c r="W21" s="24"/>
      <c r="X21" s="24"/>
    </row>
    <row r="22" spans="3:24" ht="12.75" customHeight="1">
      <c r="C22" s="93"/>
      <c r="D22" s="110"/>
      <c r="E22" s="139" t="s">
        <v>4</v>
      </c>
      <c r="F22" s="151">
        <v>383.95299999999997</v>
      </c>
      <c r="G22" s="151">
        <v>47.875999999999998</v>
      </c>
      <c r="H22" s="151">
        <v>63.892000000000003</v>
      </c>
      <c r="I22" s="151">
        <v>20.687000000000001</v>
      </c>
      <c r="J22" s="151">
        <v>8.4179999999999993</v>
      </c>
      <c r="K22" s="151">
        <v>6.5549999999999997</v>
      </c>
      <c r="L22" s="152"/>
      <c r="M22" s="153">
        <f t="shared" si="0"/>
        <v>531.38099999999986</v>
      </c>
      <c r="N22" s="123">
        <f>'C1'!G21</f>
        <v>531.38099999999997</v>
      </c>
      <c r="O22" s="203">
        <f t="shared" si="1"/>
        <v>0</v>
      </c>
      <c r="P22" s="127"/>
      <c r="Q22" s="128"/>
      <c r="R22" s="128"/>
      <c r="S22" s="128"/>
      <c r="T22" s="128"/>
      <c r="U22" s="128"/>
      <c r="V22" s="24"/>
      <c r="W22" s="24"/>
      <c r="X22" s="24"/>
    </row>
    <row r="23" spans="3:24" ht="12.75" customHeight="1">
      <c r="C23" s="93"/>
      <c r="D23" s="110"/>
      <c r="E23" s="139" t="s">
        <v>65</v>
      </c>
      <c r="F23" s="151">
        <v>0</v>
      </c>
      <c r="G23" s="151">
        <v>3.3250000000000002</v>
      </c>
      <c r="H23" s="151">
        <v>1.5649999999999999</v>
      </c>
      <c r="I23" s="151">
        <v>0.11</v>
      </c>
      <c r="J23" s="151">
        <v>2.5000000000000001E-2</v>
      </c>
      <c r="K23" s="151">
        <v>3.6999999999999998E-2</v>
      </c>
      <c r="L23" s="152"/>
      <c r="M23" s="153">
        <f t="shared" si="0"/>
        <v>5.0620000000000012</v>
      </c>
      <c r="N23" s="123">
        <f>'C1'!G22</f>
        <v>5.0620000000000003</v>
      </c>
      <c r="O23" s="203">
        <f t="shared" si="1"/>
        <v>0</v>
      </c>
      <c r="P23" s="127"/>
      <c r="Q23" s="128"/>
      <c r="R23" s="128"/>
      <c r="S23" s="128"/>
      <c r="T23" s="128"/>
      <c r="U23" s="128"/>
      <c r="V23" s="24"/>
      <c r="W23" s="24"/>
      <c r="X23" s="24"/>
    </row>
    <row r="24" spans="3:24" ht="12.75" customHeight="1">
      <c r="C24" s="93"/>
      <c r="D24" s="110"/>
      <c r="E24" s="139" t="s">
        <v>35</v>
      </c>
      <c r="F24" s="151">
        <v>66.760999999999996</v>
      </c>
      <c r="G24" s="151">
        <v>180.40005285412283</v>
      </c>
      <c r="H24" s="151">
        <v>7.4614324324324333</v>
      </c>
      <c r="I24" s="151">
        <v>37.991999999999997</v>
      </c>
      <c r="J24" s="151">
        <v>9.6</v>
      </c>
      <c r="K24" s="151">
        <v>18.051324675324679</v>
      </c>
      <c r="L24" s="152"/>
      <c r="M24" s="153">
        <f>SUM(F24:K24)</f>
        <v>320.26580996188</v>
      </c>
      <c r="N24" s="123">
        <f>'C1'!G23</f>
        <v>320.26580996187965</v>
      </c>
      <c r="O24" s="203">
        <f>M24-N24</f>
        <v>0</v>
      </c>
      <c r="P24" s="127"/>
      <c r="Q24" s="128"/>
      <c r="R24" s="128"/>
      <c r="S24" s="128"/>
      <c r="T24" s="128"/>
      <c r="U24" s="128"/>
      <c r="V24" s="24"/>
      <c r="W24" s="24"/>
      <c r="X24" s="24"/>
    </row>
    <row r="25" spans="3:24" ht="12.75" customHeight="1">
      <c r="C25" s="93"/>
      <c r="D25" s="110"/>
      <c r="E25" s="139" t="s">
        <v>5</v>
      </c>
      <c r="F25" s="151">
        <v>0</v>
      </c>
      <c r="G25" s="151">
        <v>27.413</v>
      </c>
      <c r="H25" s="151">
        <v>5.5679999999999996</v>
      </c>
      <c r="I25" s="151">
        <v>4.3310000000000004</v>
      </c>
      <c r="J25" s="151">
        <v>3.6520000000000001</v>
      </c>
      <c r="K25" s="151">
        <v>1.5489999999999999</v>
      </c>
      <c r="L25" s="152"/>
      <c r="M25" s="153">
        <f t="shared" si="0"/>
        <v>42.513000000000005</v>
      </c>
      <c r="N25" s="123">
        <f>'C1'!G24</f>
        <v>42.512999999999998</v>
      </c>
      <c r="O25" s="203">
        <f t="shared" si="1"/>
        <v>0</v>
      </c>
      <c r="P25" s="127"/>
      <c r="Q25" s="128"/>
      <c r="R25" s="128"/>
      <c r="S25" s="128"/>
      <c r="T25" s="128"/>
      <c r="U25" s="128"/>
      <c r="V25" s="24"/>
      <c r="W25" s="24"/>
      <c r="X25" s="24"/>
    </row>
    <row r="26" spans="3:24" ht="12.75" customHeight="1">
      <c r="C26" s="93"/>
      <c r="D26" s="110"/>
      <c r="E26" s="139" t="s">
        <v>12</v>
      </c>
      <c r="F26" s="151">
        <v>3.0870000000000002</v>
      </c>
      <c r="G26" s="151">
        <v>93.63</v>
      </c>
      <c r="H26" s="151">
        <v>0.1</v>
      </c>
      <c r="I26" s="151">
        <v>7.7939999999999996</v>
      </c>
      <c r="J26" s="151">
        <v>1.5389999999999999</v>
      </c>
      <c r="K26" s="151">
        <v>3.4649999999999999</v>
      </c>
      <c r="L26" s="152"/>
      <c r="M26" s="153">
        <f t="shared" si="0"/>
        <v>109.61499999999999</v>
      </c>
      <c r="N26" s="123">
        <f>'C1'!G25</f>
        <v>109.61499999999999</v>
      </c>
      <c r="O26" s="203">
        <f t="shared" si="1"/>
        <v>0</v>
      </c>
      <c r="P26" s="127"/>
      <c r="Q26" s="128"/>
      <c r="R26" s="128"/>
      <c r="S26" s="128"/>
      <c r="T26" s="128"/>
      <c r="U26" s="128"/>
      <c r="V26" s="24"/>
      <c r="W26" s="24"/>
      <c r="X26" s="24"/>
    </row>
    <row r="27" spans="3:24" ht="12.75" customHeight="1">
      <c r="C27" s="93"/>
      <c r="D27" s="110"/>
      <c r="E27" s="139" t="s">
        <v>34</v>
      </c>
      <c r="F27" s="151">
        <v>15.112</v>
      </c>
      <c r="G27" s="151">
        <v>10.035</v>
      </c>
      <c r="H27" s="151">
        <v>0.253</v>
      </c>
      <c r="I27" s="151">
        <v>0.66600000000000004</v>
      </c>
      <c r="J27" s="151">
        <v>3.2000000000000001E-2</v>
      </c>
      <c r="K27" s="151">
        <v>2.04</v>
      </c>
      <c r="L27" s="152"/>
      <c r="M27" s="153">
        <f t="shared" si="0"/>
        <v>28.137999999999998</v>
      </c>
      <c r="N27" s="123">
        <f>'C1'!G26</f>
        <v>28.138000000000002</v>
      </c>
      <c r="O27" s="203">
        <f t="shared" si="1"/>
        <v>0</v>
      </c>
      <c r="P27" s="127"/>
      <c r="Q27" s="128"/>
      <c r="R27" s="128"/>
      <c r="S27" s="128"/>
      <c r="T27" s="128"/>
      <c r="U27" s="128"/>
      <c r="V27" s="24"/>
      <c r="W27" s="24"/>
      <c r="X27" s="24"/>
    </row>
    <row r="28" spans="3:24" ht="12.75" customHeight="1">
      <c r="C28" s="93"/>
      <c r="D28" s="110"/>
      <c r="E28" s="139" t="s">
        <v>36</v>
      </c>
      <c r="F28" s="151">
        <v>0</v>
      </c>
      <c r="G28" s="151">
        <v>21.504999999999999</v>
      </c>
      <c r="H28" s="151">
        <v>0.96299999999999997</v>
      </c>
      <c r="I28" s="151">
        <v>6.117</v>
      </c>
      <c r="J28" s="151">
        <v>0</v>
      </c>
      <c r="K28" s="151">
        <v>0.215</v>
      </c>
      <c r="L28" s="152"/>
      <c r="M28" s="153">
        <f t="shared" si="0"/>
        <v>28.8</v>
      </c>
      <c r="N28" s="123">
        <f>'C1'!G27</f>
        <v>28.8</v>
      </c>
      <c r="O28" s="203">
        <f t="shared" si="1"/>
        <v>0</v>
      </c>
      <c r="P28" s="127"/>
      <c r="Q28" s="128"/>
      <c r="R28" s="128"/>
      <c r="S28" s="128"/>
      <c r="T28" s="128"/>
      <c r="U28" s="128"/>
      <c r="V28" s="24"/>
      <c r="W28" s="24"/>
      <c r="X28" s="24"/>
    </row>
    <row r="29" spans="3:24" ht="12.75" customHeight="1">
      <c r="C29" s="93"/>
      <c r="D29" s="110"/>
      <c r="E29" s="139" t="s">
        <v>95</v>
      </c>
      <c r="F29" s="151">
        <v>0</v>
      </c>
      <c r="G29" s="151">
        <v>0</v>
      </c>
      <c r="H29" s="151">
        <v>13.365</v>
      </c>
      <c r="I29" s="151">
        <v>8.9999999999999993E-3</v>
      </c>
      <c r="J29" s="151">
        <v>0</v>
      </c>
      <c r="K29" s="151">
        <v>4.6959999999999997</v>
      </c>
      <c r="L29" s="152"/>
      <c r="M29" s="153">
        <f t="shared" si="0"/>
        <v>18.07</v>
      </c>
      <c r="N29" s="123">
        <f>'C1'!G28</f>
        <v>18.07</v>
      </c>
      <c r="O29" s="203">
        <f t="shared" si="1"/>
        <v>0</v>
      </c>
      <c r="P29" s="127"/>
      <c r="Q29" s="128"/>
      <c r="R29" s="128"/>
      <c r="S29" s="128"/>
      <c r="T29" s="128"/>
      <c r="U29" s="128"/>
      <c r="V29" s="24"/>
      <c r="W29" s="24"/>
      <c r="X29" s="24"/>
    </row>
    <row r="30" spans="3:24" ht="12.75" customHeight="1">
      <c r="C30" s="93"/>
      <c r="D30" s="110"/>
      <c r="E30" s="139" t="s">
        <v>6</v>
      </c>
      <c r="F30" s="151">
        <v>0</v>
      </c>
      <c r="G30" s="151">
        <v>166.91900000000001</v>
      </c>
      <c r="H30" s="151">
        <v>42.302999999999997</v>
      </c>
      <c r="I30" s="151">
        <v>17.376999999999999</v>
      </c>
      <c r="J30" s="151">
        <v>22.539000000000001</v>
      </c>
      <c r="K30" s="151">
        <v>24.62</v>
      </c>
      <c r="L30" s="152"/>
      <c r="M30" s="153">
        <f t="shared" si="0"/>
        <v>273.75800000000004</v>
      </c>
      <c r="N30" s="123">
        <f>'C1'!G29</f>
        <v>273.75799999999998</v>
      </c>
      <c r="O30" s="203">
        <f t="shared" si="1"/>
        <v>0</v>
      </c>
      <c r="P30" s="127"/>
      <c r="Q30" s="128"/>
      <c r="R30" s="128"/>
      <c r="S30" s="128"/>
      <c r="T30" s="128"/>
      <c r="U30" s="128"/>
      <c r="V30" s="24"/>
      <c r="W30" s="24"/>
      <c r="X30" s="24"/>
    </row>
    <row r="31" spans="3:24" ht="12.75" customHeight="1">
      <c r="C31" s="93"/>
      <c r="D31" s="110"/>
      <c r="E31" s="139" t="s">
        <v>64</v>
      </c>
      <c r="F31" s="151">
        <v>0</v>
      </c>
      <c r="G31" s="151">
        <v>2.8809999999999998</v>
      </c>
      <c r="H31" s="151">
        <v>2.5169999999999999</v>
      </c>
      <c r="I31" s="151">
        <v>0.126</v>
      </c>
      <c r="J31" s="151">
        <v>0</v>
      </c>
      <c r="K31" s="151">
        <v>0.76900000000000002</v>
      </c>
      <c r="L31" s="152"/>
      <c r="M31" s="153">
        <f t="shared" si="0"/>
        <v>6.2930000000000001</v>
      </c>
      <c r="N31" s="123">
        <f>'C1'!G30</f>
        <v>6.2930000000000001</v>
      </c>
      <c r="O31" s="203">
        <f t="shared" si="1"/>
        <v>0</v>
      </c>
      <c r="P31" s="127"/>
      <c r="Q31" s="128"/>
      <c r="R31" s="128"/>
      <c r="S31" s="194"/>
      <c r="T31" s="128"/>
      <c r="U31" s="195"/>
      <c r="V31" s="24"/>
      <c r="W31" s="24"/>
      <c r="X31" s="28"/>
    </row>
    <row r="32" spans="3:24" ht="12.75" customHeight="1">
      <c r="C32" s="93"/>
      <c r="D32" s="110"/>
      <c r="E32" s="139" t="s">
        <v>37</v>
      </c>
      <c r="F32" s="151">
        <v>0</v>
      </c>
      <c r="G32" s="151">
        <v>1.387</v>
      </c>
      <c r="H32" s="151">
        <v>1.016</v>
      </c>
      <c r="I32" s="151">
        <v>1.1319999999999999</v>
      </c>
      <c r="J32" s="151">
        <v>6.8000000000000005E-2</v>
      </c>
      <c r="K32" s="151">
        <v>0.372</v>
      </c>
      <c r="L32" s="152"/>
      <c r="M32" s="153">
        <f t="shared" si="0"/>
        <v>3.9750000000000001</v>
      </c>
      <c r="N32" s="123">
        <f>'C1'!G31</f>
        <v>3.9750000000000001</v>
      </c>
      <c r="O32" s="203">
        <f t="shared" si="1"/>
        <v>0</v>
      </c>
      <c r="P32" s="127"/>
      <c r="Q32" s="129"/>
      <c r="R32" s="129"/>
      <c r="S32" s="194"/>
      <c r="T32" s="128"/>
      <c r="U32" s="195"/>
      <c r="V32" s="24"/>
      <c r="W32" s="24"/>
      <c r="X32" s="28"/>
    </row>
    <row r="33" spans="3:24" ht="12.75" customHeight="1">
      <c r="C33" s="103"/>
      <c r="D33" s="110"/>
      <c r="E33" s="139" t="s">
        <v>7</v>
      </c>
      <c r="F33" s="151">
        <v>0</v>
      </c>
      <c r="G33" s="151">
        <v>0.37</v>
      </c>
      <c r="H33" s="151">
        <v>1.51</v>
      </c>
      <c r="I33" s="151">
        <v>9.0999999999999998E-2</v>
      </c>
      <c r="J33" s="151">
        <v>0.10199999999999999</v>
      </c>
      <c r="K33" s="151">
        <v>5.3999999999999999E-2</v>
      </c>
      <c r="L33" s="152"/>
      <c r="M33" s="153">
        <f t="shared" si="0"/>
        <v>2.1269999999999998</v>
      </c>
      <c r="N33" s="123">
        <f>'C1'!G32</f>
        <v>2.1269999999999998</v>
      </c>
      <c r="O33" s="203">
        <f t="shared" si="1"/>
        <v>0</v>
      </c>
      <c r="P33" s="127"/>
      <c r="Q33" s="129"/>
      <c r="R33" s="129"/>
      <c r="S33" s="194"/>
      <c r="T33" s="128"/>
      <c r="U33" s="195"/>
      <c r="V33" s="24"/>
      <c r="W33" s="24"/>
      <c r="X33" s="28"/>
    </row>
    <row r="34" spans="3:24" ht="12.75" customHeight="1">
      <c r="C34" s="108"/>
      <c r="D34" s="110"/>
      <c r="E34" s="139" t="s">
        <v>105</v>
      </c>
      <c r="F34" s="151">
        <v>0</v>
      </c>
      <c r="G34" s="151">
        <v>1.1839999999999999</v>
      </c>
      <c r="H34" s="151">
        <v>1.7130000000000001</v>
      </c>
      <c r="I34" s="151">
        <v>0</v>
      </c>
      <c r="J34" s="151">
        <v>0</v>
      </c>
      <c r="K34" s="151">
        <v>0</v>
      </c>
      <c r="L34" s="152"/>
      <c r="M34" s="153">
        <f t="shared" si="0"/>
        <v>2.8970000000000002</v>
      </c>
      <c r="N34" s="123">
        <f>'C1'!G33</f>
        <v>2.8969999999999998</v>
      </c>
      <c r="O34" s="203">
        <f t="shared" si="1"/>
        <v>0</v>
      </c>
      <c r="P34" s="127"/>
      <c r="Q34" s="129"/>
      <c r="R34" s="129"/>
      <c r="S34" s="194"/>
      <c r="T34" s="128"/>
      <c r="U34" s="195"/>
      <c r="V34" s="24"/>
      <c r="W34" s="24"/>
      <c r="X34" s="28"/>
    </row>
    <row r="35" spans="3:24" ht="12.75" customHeight="1">
      <c r="D35" s="110"/>
      <c r="E35" s="139" t="s">
        <v>27</v>
      </c>
      <c r="F35" s="151">
        <v>0</v>
      </c>
      <c r="G35" s="151">
        <v>3.2669999999999999</v>
      </c>
      <c r="H35" s="151">
        <v>143.423</v>
      </c>
      <c r="I35" s="151">
        <v>2.1240000000000001</v>
      </c>
      <c r="J35" s="151">
        <v>0</v>
      </c>
      <c r="K35" s="151">
        <v>0</v>
      </c>
      <c r="L35" s="152"/>
      <c r="M35" s="153">
        <f t="shared" si="0"/>
        <v>148.81399999999999</v>
      </c>
      <c r="N35" s="123">
        <f>'C1'!G34</f>
        <v>148.81399999999999</v>
      </c>
      <c r="O35" s="203">
        <f t="shared" si="1"/>
        <v>0</v>
      </c>
      <c r="P35" s="127"/>
      <c r="Q35" s="129"/>
      <c r="R35" s="129"/>
      <c r="S35" s="194"/>
      <c r="T35" s="128"/>
      <c r="U35" s="195"/>
      <c r="V35" s="24"/>
      <c r="W35" s="24"/>
      <c r="X35" s="28"/>
    </row>
    <row r="36" spans="3:24" ht="12.75" customHeight="1">
      <c r="C36" s="6"/>
      <c r="D36" s="110"/>
      <c r="E36" s="139" t="s">
        <v>28</v>
      </c>
      <c r="F36" s="151">
        <v>0</v>
      </c>
      <c r="G36" s="151">
        <v>131.93600000000001</v>
      </c>
      <c r="H36" s="151">
        <v>2.597</v>
      </c>
      <c r="I36" s="151">
        <v>12.180999999999999</v>
      </c>
      <c r="J36" s="151">
        <v>0.124</v>
      </c>
      <c r="K36" s="151">
        <v>7.2240000000000002</v>
      </c>
      <c r="L36" s="152"/>
      <c r="M36" s="153">
        <f t="shared" si="0"/>
        <v>154.06200000000001</v>
      </c>
      <c r="N36" s="123">
        <f>'C1'!G35</f>
        <v>154.06200000000001</v>
      </c>
      <c r="O36" s="203">
        <f t="shared" si="1"/>
        <v>0</v>
      </c>
      <c r="P36" s="127"/>
      <c r="Q36" s="129"/>
      <c r="R36" s="129"/>
      <c r="S36" s="194"/>
      <c r="T36" s="128"/>
      <c r="U36" s="195"/>
      <c r="V36" s="24"/>
      <c r="W36" s="24"/>
      <c r="X36" s="28"/>
    </row>
    <row r="37" spans="3:24" ht="12.75" customHeight="1">
      <c r="D37" s="110"/>
      <c r="E37" s="139" t="s">
        <v>8</v>
      </c>
      <c r="F37" s="151">
        <v>0</v>
      </c>
      <c r="G37" s="151">
        <v>23.585999999999999</v>
      </c>
      <c r="H37" s="151">
        <v>16.632000000000001</v>
      </c>
      <c r="I37" s="151">
        <v>12.19</v>
      </c>
      <c r="J37" s="151">
        <v>0.78</v>
      </c>
      <c r="K37" s="151">
        <v>2.6880000000000002</v>
      </c>
      <c r="L37" s="152"/>
      <c r="M37" s="153">
        <f t="shared" si="0"/>
        <v>55.876000000000005</v>
      </c>
      <c r="N37" s="123">
        <f>'C1'!G36</f>
        <v>55.875999999999998</v>
      </c>
      <c r="O37" s="203">
        <f t="shared" si="1"/>
        <v>0</v>
      </c>
      <c r="P37" s="127"/>
      <c r="Q37" s="130"/>
      <c r="R37" s="130"/>
      <c r="S37" s="194"/>
      <c r="T37" s="128"/>
      <c r="U37" s="195"/>
      <c r="V37" s="24"/>
      <c r="W37" s="24"/>
      <c r="X37" s="28"/>
    </row>
    <row r="38" spans="3:24" ht="12.75" customHeight="1">
      <c r="C38" s="6"/>
      <c r="D38" s="110"/>
      <c r="E38" s="139" t="s">
        <v>32</v>
      </c>
      <c r="F38" s="151">
        <v>22.728999999999999</v>
      </c>
      <c r="G38" s="151">
        <v>44.56</v>
      </c>
      <c r="H38" s="151">
        <v>3.1720000000000002</v>
      </c>
      <c r="I38" s="151">
        <v>0.48699999999999999</v>
      </c>
      <c r="J38" s="151">
        <v>2.08</v>
      </c>
      <c r="K38" s="151">
        <v>4.2030000000000003</v>
      </c>
      <c r="L38" s="152"/>
      <c r="M38" s="153">
        <f t="shared" si="0"/>
        <v>77.230999999999995</v>
      </c>
      <c r="N38" s="123">
        <f>'C1'!G37</f>
        <v>77.230999999999995</v>
      </c>
      <c r="O38" s="203">
        <f t="shared" si="1"/>
        <v>0</v>
      </c>
      <c r="P38" s="127"/>
      <c r="Q38" s="128"/>
      <c r="R38" s="128"/>
      <c r="S38" s="194"/>
      <c r="T38" s="128"/>
      <c r="U38" s="195"/>
      <c r="V38" s="24"/>
      <c r="W38" s="24"/>
      <c r="X38" s="28"/>
    </row>
    <row r="39" spans="3:24" ht="12.75" customHeight="1">
      <c r="D39" s="110"/>
      <c r="E39" s="139" t="s">
        <v>38</v>
      </c>
      <c r="F39" s="151">
        <v>10.368</v>
      </c>
      <c r="G39" s="151">
        <v>23.442</v>
      </c>
      <c r="H39" s="151">
        <v>18.077000000000002</v>
      </c>
      <c r="I39" s="151">
        <v>6.524</v>
      </c>
      <c r="J39" s="151">
        <v>1.802</v>
      </c>
      <c r="K39" s="151">
        <v>0.44800000000000001</v>
      </c>
      <c r="L39" s="152"/>
      <c r="M39" s="153">
        <f t="shared" si="0"/>
        <v>60.661000000000001</v>
      </c>
      <c r="N39" s="123">
        <f>'C1'!G38</f>
        <v>60.661000000000001</v>
      </c>
      <c r="O39" s="203">
        <f t="shared" si="1"/>
        <v>0</v>
      </c>
      <c r="P39" s="127"/>
      <c r="Q39" s="128"/>
      <c r="R39" s="128"/>
      <c r="S39" s="194"/>
      <c r="T39" s="128"/>
      <c r="U39" s="128"/>
      <c r="V39" s="24"/>
      <c r="W39" s="24"/>
      <c r="X39" s="24"/>
    </row>
    <row r="40" spans="3:24" ht="12.75" customHeight="1">
      <c r="D40" s="110"/>
      <c r="E40" s="139" t="s">
        <v>98</v>
      </c>
      <c r="F40" s="151">
        <v>0</v>
      </c>
      <c r="G40" s="151">
        <v>30.841000000000001</v>
      </c>
      <c r="H40" s="151">
        <v>11.321999999999999</v>
      </c>
      <c r="I40" s="151">
        <v>0</v>
      </c>
      <c r="J40" s="151">
        <v>0</v>
      </c>
      <c r="K40" s="151">
        <v>0</v>
      </c>
      <c r="L40" s="152"/>
      <c r="M40" s="153">
        <f t="shared" si="0"/>
        <v>42.162999999999997</v>
      </c>
      <c r="N40" s="123">
        <f>'C1'!G39</f>
        <v>42.162999999999997</v>
      </c>
      <c r="O40" s="203">
        <f t="shared" si="1"/>
        <v>0</v>
      </c>
      <c r="P40" s="127"/>
      <c r="Q40" s="128"/>
      <c r="R40" s="128"/>
      <c r="S40" s="194"/>
      <c r="T40" s="128"/>
      <c r="U40" s="128"/>
      <c r="V40" s="24"/>
      <c r="W40" s="24"/>
      <c r="X40" s="24"/>
    </row>
    <row r="41" spans="3:24" ht="12.75" customHeight="1">
      <c r="D41" s="110"/>
      <c r="E41" s="139" t="s">
        <v>30</v>
      </c>
      <c r="F41" s="151">
        <v>60.542000000000002</v>
      </c>
      <c r="G41" s="151">
        <v>4.0990000000000002</v>
      </c>
      <c r="H41" s="151">
        <v>61.243000000000002</v>
      </c>
      <c r="I41" s="151">
        <v>15.426</v>
      </c>
      <c r="J41" s="151">
        <v>0</v>
      </c>
      <c r="K41" s="151">
        <v>10.205</v>
      </c>
      <c r="L41" s="152"/>
      <c r="M41" s="153">
        <f t="shared" si="0"/>
        <v>151.51500000000001</v>
      </c>
      <c r="N41" s="123">
        <f>'C1'!G40</f>
        <v>151.51499999999999</v>
      </c>
      <c r="O41" s="203">
        <f t="shared" si="1"/>
        <v>0</v>
      </c>
      <c r="P41" s="127"/>
      <c r="Q41" s="129"/>
      <c r="R41" s="129"/>
      <c r="S41" s="194"/>
      <c r="T41" s="128"/>
      <c r="U41" s="128"/>
      <c r="V41" s="24"/>
      <c r="W41" s="24"/>
      <c r="X41" s="24"/>
    </row>
    <row r="42" spans="3:24" ht="12.75" customHeight="1">
      <c r="D42" s="110"/>
      <c r="E42" s="139" t="s">
        <v>66</v>
      </c>
      <c r="F42" s="151">
        <v>20.234999999999999</v>
      </c>
      <c r="G42" s="151">
        <v>2.153</v>
      </c>
      <c r="H42" s="151">
        <v>36.328000000000003</v>
      </c>
      <c r="I42" s="151">
        <v>0.13200000000000001</v>
      </c>
      <c r="J42" s="151">
        <v>0.45</v>
      </c>
      <c r="K42" s="151">
        <v>2.3210000000000002</v>
      </c>
      <c r="L42" s="152"/>
      <c r="M42" s="153">
        <f t="shared" si="0"/>
        <v>61.619</v>
      </c>
      <c r="N42" s="123">
        <f>'C1'!G41</f>
        <v>61.619</v>
      </c>
      <c r="O42" s="203">
        <f t="shared" si="1"/>
        <v>0</v>
      </c>
      <c r="P42" s="127"/>
      <c r="Q42" s="128"/>
      <c r="R42" s="128"/>
      <c r="S42" s="196"/>
      <c r="T42" s="128"/>
      <c r="U42" s="128"/>
      <c r="V42" s="24"/>
      <c r="W42" s="24"/>
      <c r="X42" s="24"/>
    </row>
    <row r="43" spans="3:24" ht="12.75" customHeight="1">
      <c r="C43" s="54"/>
      <c r="D43" s="110"/>
      <c r="E43" s="141" t="s">
        <v>11</v>
      </c>
      <c r="F43" s="154">
        <f t="shared" ref="F43:K43" si="2">SUM(F9:F42)</f>
        <v>816.60497200000009</v>
      </c>
      <c r="G43" s="154">
        <f t="shared" si="2"/>
        <v>1393.6705063661225</v>
      </c>
      <c r="H43" s="154">
        <f t="shared" si="2"/>
        <v>582.50085243243245</v>
      </c>
      <c r="I43" s="154">
        <f t="shared" si="2"/>
        <v>300.65114000000005</v>
      </c>
      <c r="J43" s="154">
        <f t="shared" si="2"/>
        <v>105.0159</v>
      </c>
      <c r="K43" s="154">
        <f t="shared" si="2"/>
        <v>167.38317204432474</v>
      </c>
      <c r="L43" s="155"/>
      <c r="M43" s="156">
        <f>SUM(F43:K43)</f>
        <v>3365.8265428428795</v>
      </c>
      <c r="N43" s="123">
        <f>'C1'!G42</f>
        <v>3365.8268099618795</v>
      </c>
      <c r="O43" s="203">
        <f>M43-N43</f>
        <v>-2.6711900000009337E-4</v>
      </c>
      <c r="P43" s="127"/>
      <c r="Q43" s="128"/>
      <c r="R43" s="128"/>
      <c r="S43" s="194"/>
      <c r="T43" s="128"/>
      <c r="U43" s="128"/>
      <c r="V43" s="24"/>
      <c r="W43" s="24"/>
      <c r="X43" s="24"/>
    </row>
    <row r="44" spans="3:24" ht="16.5" customHeight="1">
      <c r="E44" s="6" t="s">
        <v>137</v>
      </c>
      <c r="F44"/>
      <c r="G44"/>
      <c r="H44"/>
      <c r="I44"/>
      <c r="J44"/>
      <c r="K44"/>
      <c r="L44"/>
      <c r="M44"/>
      <c r="N44" s="111"/>
      <c r="O44" s="216"/>
      <c r="P44" s="127"/>
      <c r="Q44" s="128"/>
      <c r="R44" s="128"/>
      <c r="S44" s="196"/>
      <c r="T44" s="128"/>
      <c r="U44" s="128"/>
      <c r="V44" s="24"/>
      <c r="W44" s="24"/>
      <c r="X44" s="24"/>
    </row>
    <row r="45" spans="3:24" ht="15" customHeight="1">
      <c r="C45" s="6"/>
      <c r="E45"/>
      <c r="F45"/>
      <c r="G45"/>
      <c r="H45"/>
      <c r="I45"/>
      <c r="J45"/>
      <c r="K45"/>
      <c r="L45"/>
      <c r="M45"/>
      <c r="N45"/>
      <c r="O45" s="24"/>
      <c r="P45" s="22"/>
      <c r="Q45" s="24"/>
      <c r="R45" s="24"/>
      <c r="S45" s="90"/>
      <c r="T45" s="24"/>
      <c r="U45" s="24"/>
      <c r="V45" s="24"/>
      <c r="W45" s="24"/>
      <c r="X45" s="24"/>
    </row>
    <row r="46" spans="3:24" ht="12.75" customHeight="1">
      <c r="F46"/>
      <c r="G46"/>
      <c r="H46"/>
      <c r="I46"/>
      <c r="J46"/>
      <c r="K46"/>
      <c r="L46"/>
      <c r="M46"/>
      <c r="N46"/>
      <c r="O46" s="24"/>
      <c r="P46" s="22"/>
      <c r="Q46" s="24"/>
      <c r="R46" s="24"/>
      <c r="S46" s="90"/>
      <c r="T46" s="24"/>
      <c r="U46" s="24"/>
      <c r="V46" s="24"/>
      <c r="W46" s="24"/>
      <c r="X46" s="24"/>
    </row>
    <row r="47" spans="3:24" ht="12.75" customHeight="1">
      <c r="E47"/>
      <c r="F47"/>
      <c r="G47" s="41"/>
      <c r="H47"/>
      <c r="I47"/>
      <c r="J47"/>
      <c r="K47"/>
      <c r="L47"/>
      <c r="M47"/>
      <c r="N47"/>
      <c r="O47" s="24"/>
      <c r="P47" s="22"/>
      <c r="Q47" s="24"/>
      <c r="R47" s="24"/>
      <c r="S47" s="91"/>
      <c r="T47" s="24"/>
      <c r="U47" s="24"/>
      <c r="V47" s="24"/>
      <c r="W47" s="24"/>
      <c r="X47" s="24"/>
    </row>
    <row r="48" spans="3:24" ht="12.75" customHeight="1">
      <c r="E48"/>
      <c r="F48"/>
      <c r="G48"/>
      <c r="H48"/>
      <c r="I48"/>
      <c r="J48"/>
      <c r="K48"/>
      <c r="L48"/>
      <c r="M48"/>
      <c r="N48"/>
      <c r="O48" s="24"/>
      <c r="P48" s="22"/>
      <c r="Q48" s="24"/>
      <c r="R48" s="24"/>
      <c r="S48" s="24"/>
      <c r="T48" s="24"/>
      <c r="U48" s="24"/>
      <c r="V48" s="24"/>
      <c r="W48" s="24"/>
      <c r="X48" s="24"/>
    </row>
    <row r="49" spans="3:24" ht="12.75" customHeight="1">
      <c r="E49"/>
      <c r="F49"/>
      <c r="G49"/>
      <c r="H49"/>
      <c r="I49"/>
      <c r="J49"/>
      <c r="K49"/>
      <c r="L49"/>
      <c r="M49"/>
      <c r="N49"/>
      <c r="O49" s="24"/>
      <c r="P49" s="22"/>
      <c r="Q49" s="24"/>
      <c r="R49" s="24"/>
      <c r="S49" s="24"/>
      <c r="T49" s="24"/>
      <c r="U49" s="24"/>
      <c r="V49" s="24"/>
      <c r="W49" s="24"/>
      <c r="X49" s="24"/>
    </row>
    <row r="50" spans="3:24">
      <c r="E50"/>
      <c r="F50"/>
      <c r="G50"/>
      <c r="H50"/>
      <c r="I50"/>
      <c r="J50"/>
      <c r="K50"/>
      <c r="L50"/>
      <c r="M50"/>
      <c r="N50"/>
      <c r="Q50" s="24"/>
      <c r="R50" s="24"/>
      <c r="S50" s="24"/>
      <c r="T50" s="24"/>
      <c r="U50" s="24"/>
      <c r="V50" s="24"/>
      <c r="W50" s="24"/>
      <c r="X50" s="24"/>
    </row>
    <row r="51" spans="3:24">
      <c r="C51"/>
      <c r="D51"/>
      <c r="E51"/>
      <c r="F51"/>
      <c r="G51"/>
      <c r="H51"/>
      <c r="I51"/>
      <c r="J51"/>
      <c r="K51"/>
      <c r="L51"/>
      <c r="M51"/>
      <c r="N51"/>
      <c r="P51"/>
    </row>
    <row r="52" spans="3:24">
      <c r="C52"/>
      <c r="D52"/>
      <c r="E52"/>
      <c r="F52"/>
      <c r="G52"/>
      <c r="H52"/>
      <c r="I52"/>
      <c r="J52"/>
      <c r="K52"/>
      <c r="L52"/>
      <c r="M52"/>
      <c r="N52"/>
      <c r="P52"/>
    </row>
    <row r="53" spans="3:24">
      <c r="C53"/>
      <c r="D53"/>
      <c r="E53"/>
      <c r="F53"/>
      <c r="G53"/>
      <c r="H53"/>
      <c r="I53"/>
      <c r="J53"/>
      <c r="K53"/>
      <c r="L53"/>
      <c r="M53"/>
      <c r="N53"/>
      <c r="P53"/>
    </row>
    <row r="54" spans="3:24">
      <c r="C54"/>
      <c r="D54"/>
      <c r="E54"/>
      <c r="F54"/>
      <c r="G54"/>
      <c r="H54"/>
      <c r="I54"/>
      <c r="J54"/>
      <c r="K54"/>
      <c r="L54"/>
      <c r="M54"/>
      <c r="N54"/>
      <c r="P54"/>
    </row>
    <row r="55" spans="3:24">
      <c r="C55"/>
      <c r="D55"/>
      <c r="E55"/>
      <c r="F55"/>
      <c r="G55"/>
      <c r="H55"/>
      <c r="I55"/>
      <c r="J55"/>
      <c r="K55"/>
      <c r="L55"/>
      <c r="M55"/>
      <c r="N55"/>
      <c r="P55"/>
    </row>
    <row r="56" spans="3:24">
      <c r="C56"/>
      <c r="D56"/>
      <c r="E56"/>
      <c r="F56"/>
      <c r="G56"/>
      <c r="H56"/>
      <c r="I56"/>
      <c r="J56"/>
      <c r="K56"/>
      <c r="L56"/>
      <c r="M56"/>
      <c r="N56"/>
      <c r="P56"/>
    </row>
    <row r="57" spans="3:24">
      <c r="C57"/>
      <c r="D57"/>
      <c r="E57"/>
      <c r="F57"/>
      <c r="G57"/>
      <c r="H57"/>
      <c r="I57"/>
      <c r="J57"/>
      <c r="K57"/>
      <c r="L57"/>
      <c r="M57"/>
      <c r="N57"/>
      <c r="P57"/>
    </row>
    <row r="58" spans="3:24">
      <c r="C58"/>
      <c r="D58"/>
      <c r="E58"/>
      <c r="F58"/>
      <c r="G58"/>
      <c r="H58"/>
      <c r="I58"/>
      <c r="J58"/>
      <c r="K58"/>
      <c r="L58"/>
      <c r="M58"/>
      <c r="N58"/>
      <c r="P58"/>
    </row>
    <row r="59" spans="3:24">
      <c r="C59"/>
      <c r="D59"/>
      <c r="E59"/>
      <c r="F59"/>
      <c r="G59"/>
      <c r="H59"/>
      <c r="I59"/>
      <c r="J59"/>
      <c r="K59"/>
      <c r="L59"/>
      <c r="M59"/>
      <c r="N59"/>
      <c r="P59"/>
    </row>
    <row r="60" spans="3:24">
      <c r="C60"/>
      <c r="D60"/>
      <c r="E60"/>
      <c r="F60"/>
      <c r="G60"/>
      <c r="H60"/>
      <c r="I60"/>
      <c r="J60"/>
      <c r="K60"/>
      <c r="L60"/>
      <c r="M60"/>
      <c r="N60"/>
      <c r="P60"/>
    </row>
    <row r="61" spans="3:24">
      <c r="C61"/>
      <c r="D61"/>
      <c r="E61"/>
      <c r="F61"/>
      <c r="G61"/>
      <c r="H61"/>
      <c r="I61"/>
      <c r="J61"/>
      <c r="K61"/>
      <c r="L61"/>
      <c r="M61"/>
      <c r="N61"/>
      <c r="P61"/>
    </row>
    <row r="62" spans="3:24">
      <c r="C62"/>
      <c r="D62"/>
      <c r="E62"/>
      <c r="F62"/>
      <c r="G62"/>
      <c r="H62"/>
      <c r="I62"/>
      <c r="J62"/>
      <c r="K62"/>
      <c r="L62"/>
      <c r="M62"/>
      <c r="N62"/>
      <c r="P62"/>
    </row>
    <row r="63" spans="3:24">
      <c r="C63"/>
      <c r="D63"/>
      <c r="E63"/>
      <c r="F63"/>
      <c r="G63"/>
      <c r="H63"/>
      <c r="I63"/>
      <c r="J63"/>
      <c r="K63"/>
      <c r="L63"/>
      <c r="M63"/>
      <c r="N63"/>
      <c r="P63"/>
    </row>
    <row r="64" spans="3:24">
      <c r="C64"/>
      <c r="D64"/>
      <c r="E64"/>
      <c r="F64"/>
      <c r="G64"/>
      <c r="H64"/>
      <c r="I64"/>
      <c r="J64"/>
      <c r="K64"/>
      <c r="L64"/>
      <c r="M64"/>
      <c r="N64"/>
      <c r="P64"/>
    </row>
    <row r="65" spans="3:16">
      <c r="C65"/>
      <c r="D65"/>
      <c r="E65"/>
      <c r="F65"/>
      <c r="G65"/>
      <c r="H65"/>
      <c r="I65"/>
      <c r="J65"/>
      <c r="K65"/>
      <c r="L65"/>
      <c r="M65"/>
      <c r="N65"/>
      <c r="P65"/>
    </row>
    <row r="66" spans="3:16">
      <c r="C66"/>
      <c r="D66"/>
      <c r="E66"/>
      <c r="F66"/>
      <c r="G66"/>
      <c r="H66"/>
      <c r="I66"/>
      <c r="J66"/>
      <c r="K66"/>
      <c r="L66"/>
      <c r="M66"/>
      <c r="N66"/>
      <c r="P66"/>
    </row>
    <row r="67" spans="3:16">
      <c r="C67"/>
      <c r="D67"/>
      <c r="E67"/>
      <c r="F67"/>
      <c r="G67"/>
      <c r="H67"/>
      <c r="I67"/>
      <c r="J67"/>
      <c r="K67"/>
      <c r="L67"/>
      <c r="M67"/>
      <c r="N67"/>
      <c r="P67"/>
    </row>
    <row r="68" spans="3:16">
      <c r="C68"/>
      <c r="D68"/>
      <c r="E68"/>
      <c r="F68"/>
      <c r="G68"/>
      <c r="H68"/>
      <c r="I68"/>
      <c r="J68"/>
      <c r="K68"/>
      <c r="L68"/>
      <c r="M68"/>
      <c r="N68"/>
      <c r="P68"/>
    </row>
    <row r="69" spans="3:16">
      <c r="C69"/>
      <c r="D69"/>
      <c r="E69"/>
      <c r="F69"/>
      <c r="G69"/>
      <c r="H69"/>
      <c r="I69"/>
      <c r="J69"/>
      <c r="K69"/>
      <c r="L69"/>
      <c r="M69"/>
      <c r="N69"/>
      <c r="P69"/>
    </row>
    <row r="70" spans="3:16">
      <c r="C70"/>
      <c r="D70"/>
      <c r="E70"/>
      <c r="F70"/>
      <c r="G70"/>
      <c r="H70"/>
      <c r="I70"/>
      <c r="J70"/>
      <c r="K70"/>
      <c r="L70"/>
      <c r="M70"/>
      <c r="N70"/>
      <c r="P70"/>
    </row>
    <row r="71" spans="3:16">
      <c r="C71"/>
      <c r="D71"/>
      <c r="E71"/>
      <c r="F71"/>
      <c r="G71"/>
      <c r="H71"/>
      <c r="I71"/>
      <c r="J71"/>
      <c r="K71"/>
      <c r="L71"/>
      <c r="M71"/>
      <c r="N71"/>
      <c r="P71"/>
    </row>
    <row r="72" spans="3:16">
      <c r="C72"/>
      <c r="D72"/>
      <c r="E72"/>
      <c r="F72"/>
      <c r="G72"/>
      <c r="H72"/>
      <c r="I72"/>
      <c r="J72"/>
      <c r="K72"/>
      <c r="L72"/>
      <c r="M72"/>
      <c r="N72"/>
      <c r="P72"/>
    </row>
    <row r="73" spans="3:16">
      <c r="C73"/>
      <c r="D73"/>
      <c r="E73"/>
      <c r="F73"/>
      <c r="G73"/>
      <c r="H73"/>
      <c r="I73"/>
      <c r="J73"/>
      <c r="K73"/>
      <c r="L73"/>
      <c r="M73"/>
      <c r="N73"/>
      <c r="P73"/>
    </row>
    <row r="74" spans="3:16">
      <c r="C74"/>
      <c r="D74"/>
      <c r="E74"/>
      <c r="F74"/>
      <c r="G74"/>
      <c r="H74"/>
      <c r="I74"/>
      <c r="J74"/>
      <c r="K74"/>
      <c r="L74"/>
      <c r="M74"/>
      <c r="N74"/>
      <c r="P74"/>
    </row>
    <row r="75" spans="3:16">
      <c r="C75"/>
      <c r="D75"/>
      <c r="E75"/>
      <c r="F75"/>
      <c r="G75"/>
      <c r="H75"/>
      <c r="I75"/>
      <c r="J75"/>
      <c r="K75"/>
      <c r="L75"/>
      <c r="M75"/>
      <c r="N75"/>
      <c r="P75"/>
    </row>
    <row r="76" spans="3:16">
      <c r="C76"/>
      <c r="D76"/>
      <c r="E76"/>
      <c r="F76"/>
      <c r="G76"/>
      <c r="H76"/>
      <c r="I76"/>
      <c r="J76"/>
      <c r="K76"/>
      <c r="L76"/>
      <c r="M76"/>
      <c r="N76"/>
      <c r="P76"/>
    </row>
    <row r="77" spans="3:16">
      <c r="C77"/>
      <c r="D77"/>
      <c r="E77"/>
      <c r="F77"/>
      <c r="G77"/>
      <c r="H77"/>
      <c r="I77"/>
      <c r="J77"/>
      <c r="K77"/>
      <c r="L77"/>
      <c r="M77"/>
      <c r="N77"/>
      <c r="P77"/>
    </row>
    <row r="78" spans="3:16">
      <c r="C78"/>
      <c r="D78"/>
      <c r="E78"/>
      <c r="F78"/>
      <c r="G78"/>
      <c r="H78"/>
      <c r="I78"/>
      <c r="J78"/>
      <c r="K78"/>
      <c r="L78"/>
      <c r="M78"/>
      <c r="N78"/>
      <c r="P78"/>
    </row>
    <row r="79" spans="3:16">
      <c r="C79"/>
      <c r="D79"/>
      <c r="E79"/>
      <c r="F79"/>
      <c r="G79"/>
      <c r="H79"/>
      <c r="I79"/>
      <c r="J79"/>
      <c r="K79"/>
      <c r="L79"/>
      <c r="M79"/>
      <c r="N79"/>
      <c r="P79"/>
    </row>
    <row r="80" spans="3:16">
      <c r="C80"/>
      <c r="D80"/>
      <c r="E80"/>
      <c r="F80"/>
      <c r="G80"/>
      <c r="H80"/>
      <c r="I80"/>
      <c r="J80"/>
      <c r="K80"/>
      <c r="L80"/>
      <c r="M80"/>
      <c r="N80"/>
      <c r="P80"/>
    </row>
    <row r="81" spans="3:16">
      <c r="C81"/>
      <c r="D81"/>
      <c r="E81"/>
      <c r="F81"/>
      <c r="G81"/>
      <c r="H81"/>
      <c r="I81"/>
      <c r="J81"/>
      <c r="K81"/>
      <c r="L81"/>
      <c r="M81"/>
      <c r="N81"/>
      <c r="P81"/>
    </row>
    <row r="82" spans="3:16">
      <c r="C82"/>
      <c r="D82"/>
      <c r="E82"/>
      <c r="F82"/>
      <c r="G82"/>
      <c r="H82"/>
      <c r="I82"/>
      <c r="J82"/>
      <c r="K82"/>
      <c r="L82"/>
      <c r="M82"/>
      <c r="N82"/>
      <c r="P82"/>
    </row>
    <row r="83" spans="3:16">
      <c r="C83"/>
      <c r="D83"/>
      <c r="E83"/>
      <c r="F83"/>
      <c r="G83"/>
      <c r="H83"/>
      <c r="I83"/>
      <c r="J83"/>
      <c r="K83"/>
      <c r="L83"/>
      <c r="M83"/>
      <c r="N83"/>
      <c r="P83"/>
    </row>
    <row r="84" spans="3:16">
      <c r="C84"/>
      <c r="D84"/>
      <c r="E84"/>
      <c r="F84"/>
      <c r="G84"/>
      <c r="H84"/>
      <c r="I84"/>
      <c r="J84"/>
      <c r="K84"/>
      <c r="L84"/>
      <c r="M84"/>
      <c r="N84"/>
      <c r="P84"/>
    </row>
    <row r="85" spans="3:16">
      <c r="C85"/>
      <c r="D85"/>
      <c r="E85"/>
      <c r="F85"/>
      <c r="G85"/>
      <c r="H85"/>
      <c r="I85"/>
      <c r="J85"/>
      <c r="K85"/>
      <c r="L85"/>
      <c r="M85"/>
      <c r="N85"/>
      <c r="P85"/>
    </row>
    <row r="86" spans="3:16">
      <c r="C86"/>
      <c r="D86"/>
      <c r="E86"/>
      <c r="F86"/>
      <c r="G86"/>
      <c r="H86"/>
      <c r="I86"/>
      <c r="J86"/>
      <c r="K86"/>
      <c r="L86"/>
      <c r="M86"/>
      <c r="N86"/>
      <c r="P86"/>
    </row>
    <row r="87" spans="3:16">
      <c r="C87"/>
      <c r="D87"/>
      <c r="E87"/>
      <c r="F87"/>
      <c r="G87"/>
      <c r="H87"/>
      <c r="I87"/>
      <c r="J87"/>
      <c r="K87"/>
      <c r="L87"/>
      <c r="M87"/>
      <c r="N87"/>
      <c r="P87"/>
    </row>
    <row r="88" spans="3:16">
      <c r="C88"/>
      <c r="D88"/>
      <c r="E88"/>
      <c r="F88"/>
      <c r="G88"/>
      <c r="H88"/>
      <c r="I88"/>
      <c r="J88"/>
      <c r="K88"/>
      <c r="L88"/>
      <c r="M88"/>
      <c r="N88"/>
      <c r="P88"/>
    </row>
    <row r="89" spans="3:16">
      <c r="C89"/>
      <c r="D89"/>
      <c r="E89"/>
      <c r="F89"/>
      <c r="G89"/>
      <c r="H89"/>
      <c r="I89"/>
      <c r="J89"/>
      <c r="K89"/>
      <c r="L89"/>
      <c r="M89"/>
      <c r="N89"/>
      <c r="P89"/>
    </row>
    <row r="90" spans="3:16">
      <c r="C90"/>
      <c r="D90"/>
      <c r="E90"/>
      <c r="F90"/>
      <c r="G90"/>
      <c r="H90"/>
      <c r="I90"/>
      <c r="J90"/>
      <c r="K90"/>
      <c r="L90"/>
      <c r="M90"/>
      <c r="N90"/>
      <c r="P90"/>
    </row>
    <row r="91" spans="3:16">
      <c r="C91"/>
      <c r="D91"/>
      <c r="E91"/>
      <c r="F91"/>
      <c r="G91"/>
      <c r="H91"/>
      <c r="I91"/>
      <c r="J91"/>
      <c r="K91"/>
      <c r="L91"/>
      <c r="M91"/>
      <c r="N91"/>
      <c r="P91"/>
    </row>
    <row r="92" spans="3:16">
      <c r="C92"/>
      <c r="D92"/>
      <c r="E92"/>
      <c r="F92"/>
      <c r="G92"/>
      <c r="H92"/>
      <c r="I92"/>
      <c r="J92"/>
      <c r="K92"/>
      <c r="L92"/>
      <c r="M92"/>
      <c r="N92"/>
      <c r="P92"/>
    </row>
    <row r="93" spans="3:16">
      <c r="C93"/>
      <c r="D93"/>
      <c r="E93"/>
      <c r="F93"/>
      <c r="G93"/>
      <c r="H93"/>
      <c r="I93"/>
      <c r="J93"/>
      <c r="K93"/>
      <c r="L93"/>
      <c r="M93"/>
      <c r="N93"/>
      <c r="P93"/>
    </row>
    <row r="94" spans="3:16">
      <c r="C94"/>
      <c r="D94"/>
      <c r="E94"/>
      <c r="F94"/>
      <c r="G94"/>
      <c r="H94"/>
      <c r="I94"/>
      <c r="J94"/>
      <c r="K94"/>
      <c r="L94"/>
      <c r="M94"/>
      <c r="N94"/>
      <c r="P94"/>
    </row>
    <row r="95" spans="3:16">
      <c r="C95"/>
      <c r="D95"/>
      <c r="E95"/>
      <c r="F95"/>
      <c r="G95"/>
      <c r="H95"/>
      <c r="I95"/>
      <c r="J95"/>
      <c r="K95"/>
      <c r="L95"/>
      <c r="M95"/>
      <c r="N95"/>
      <c r="P95"/>
    </row>
    <row r="96" spans="3:16">
      <c r="C96"/>
      <c r="D96"/>
      <c r="E96"/>
      <c r="F96"/>
      <c r="G96"/>
      <c r="H96"/>
      <c r="I96"/>
      <c r="J96"/>
      <c r="K96"/>
      <c r="L96"/>
      <c r="M96"/>
      <c r="N96"/>
      <c r="P96"/>
    </row>
    <row r="97" spans="3:16">
      <c r="C97"/>
      <c r="D97"/>
      <c r="E97"/>
      <c r="F97"/>
      <c r="G97"/>
      <c r="H97"/>
      <c r="I97"/>
      <c r="J97"/>
      <c r="K97"/>
      <c r="L97"/>
      <c r="M97"/>
      <c r="N97"/>
      <c r="P97"/>
    </row>
    <row r="98" spans="3:16">
      <c r="C98"/>
      <c r="D98"/>
      <c r="E98"/>
      <c r="F98"/>
      <c r="G98"/>
      <c r="H98"/>
      <c r="I98"/>
      <c r="J98"/>
      <c r="K98"/>
      <c r="L98"/>
      <c r="M98"/>
      <c r="N98"/>
      <c r="P98"/>
    </row>
    <row r="99" spans="3:16">
      <c r="C99"/>
      <c r="D99"/>
      <c r="E99"/>
      <c r="F99"/>
      <c r="G99"/>
      <c r="H99"/>
      <c r="I99"/>
      <c r="J99"/>
      <c r="K99"/>
      <c r="L99"/>
      <c r="M99"/>
      <c r="N99"/>
      <c r="P99"/>
    </row>
    <row r="100" spans="3:16">
      <c r="C100"/>
      <c r="D100"/>
      <c r="E100"/>
      <c r="F100"/>
      <c r="G100"/>
      <c r="H100"/>
      <c r="I100"/>
      <c r="J100"/>
      <c r="K100"/>
      <c r="L100"/>
      <c r="M100"/>
      <c r="N100"/>
      <c r="P100"/>
    </row>
    <row r="101" spans="3:16">
      <c r="C101"/>
      <c r="D101"/>
      <c r="E101"/>
      <c r="F101"/>
      <c r="G101"/>
      <c r="H101"/>
      <c r="I101"/>
      <c r="J101"/>
      <c r="K101"/>
      <c r="L101"/>
      <c r="M101"/>
      <c r="N101"/>
      <c r="P101"/>
    </row>
    <row r="102" spans="3:16">
      <c r="C102"/>
      <c r="D102"/>
      <c r="E102"/>
      <c r="F102"/>
      <c r="G102"/>
      <c r="H102"/>
      <c r="I102"/>
      <c r="J102"/>
      <c r="K102"/>
      <c r="L102"/>
      <c r="M102"/>
      <c r="N102"/>
      <c r="P102"/>
    </row>
    <row r="103" spans="3:16">
      <c r="C103"/>
      <c r="D103"/>
      <c r="E103"/>
      <c r="F103"/>
      <c r="G103"/>
      <c r="H103"/>
      <c r="I103"/>
      <c r="J103"/>
      <c r="K103"/>
      <c r="L103"/>
      <c r="M103"/>
      <c r="N103"/>
      <c r="P103"/>
    </row>
    <row r="104" spans="3:16">
      <c r="C104"/>
      <c r="D104"/>
      <c r="E104"/>
      <c r="F104"/>
      <c r="G104"/>
      <c r="H104"/>
      <c r="I104"/>
      <c r="J104"/>
      <c r="K104"/>
      <c r="L104"/>
      <c r="M104"/>
      <c r="N104"/>
      <c r="P104"/>
    </row>
    <row r="105" spans="3:16">
      <c r="C105"/>
      <c r="D105"/>
      <c r="E105"/>
      <c r="F105"/>
      <c r="G105"/>
      <c r="H105"/>
      <c r="I105"/>
      <c r="J105"/>
      <c r="K105"/>
      <c r="L105"/>
      <c r="M105"/>
      <c r="N105"/>
      <c r="P105"/>
    </row>
    <row r="106" spans="3:16">
      <c r="C106"/>
      <c r="D106"/>
      <c r="E106"/>
      <c r="F106"/>
      <c r="G106"/>
      <c r="H106"/>
      <c r="I106"/>
      <c r="J106"/>
      <c r="K106"/>
      <c r="L106"/>
      <c r="M106"/>
      <c r="N106"/>
      <c r="P106"/>
    </row>
    <row r="107" spans="3:16">
      <c r="C107"/>
      <c r="D107"/>
      <c r="E107"/>
      <c r="F107"/>
      <c r="G107"/>
      <c r="H107"/>
      <c r="I107"/>
      <c r="J107"/>
      <c r="K107"/>
      <c r="L107"/>
      <c r="M107"/>
      <c r="N107"/>
      <c r="P107"/>
    </row>
    <row r="108" spans="3:16">
      <c r="C108"/>
      <c r="D108"/>
      <c r="E108"/>
      <c r="F108"/>
      <c r="G108"/>
      <c r="H108"/>
      <c r="I108"/>
      <c r="J108"/>
      <c r="K108"/>
      <c r="L108"/>
      <c r="M108"/>
      <c r="N108"/>
      <c r="P108"/>
    </row>
    <row r="109" spans="3:16">
      <c r="C109"/>
      <c r="D109"/>
      <c r="E109"/>
      <c r="F109"/>
      <c r="G109"/>
      <c r="H109"/>
      <c r="I109"/>
      <c r="J109"/>
      <c r="K109"/>
      <c r="L109"/>
      <c r="M109"/>
      <c r="N109"/>
      <c r="P109"/>
    </row>
    <row r="110" spans="3:16">
      <c r="C110"/>
      <c r="D110"/>
      <c r="E110"/>
      <c r="F110"/>
      <c r="G110"/>
      <c r="H110"/>
      <c r="I110"/>
      <c r="J110"/>
      <c r="K110"/>
      <c r="L110"/>
      <c r="M110"/>
      <c r="N110"/>
      <c r="P110"/>
    </row>
    <row r="111" spans="3:16">
      <c r="C111"/>
      <c r="D111"/>
      <c r="E111"/>
      <c r="F111"/>
      <c r="G111"/>
      <c r="H111"/>
      <c r="I111"/>
      <c r="J111"/>
      <c r="K111"/>
      <c r="L111"/>
      <c r="M111"/>
      <c r="N111"/>
      <c r="P111"/>
    </row>
    <row r="112" spans="3:16">
      <c r="C112"/>
      <c r="D112"/>
      <c r="E112"/>
      <c r="F112"/>
      <c r="G112"/>
      <c r="H112"/>
      <c r="I112"/>
      <c r="J112"/>
      <c r="K112"/>
      <c r="L112"/>
      <c r="M112"/>
      <c r="N112"/>
      <c r="P112"/>
    </row>
    <row r="113" spans="3:16">
      <c r="C113"/>
      <c r="D113"/>
      <c r="E113"/>
      <c r="F113"/>
      <c r="G113"/>
      <c r="H113"/>
      <c r="I113"/>
      <c r="J113"/>
      <c r="K113"/>
      <c r="L113"/>
      <c r="M113"/>
      <c r="N113"/>
      <c r="P113"/>
    </row>
    <row r="114" spans="3:16">
      <c r="C114"/>
      <c r="D114"/>
      <c r="E114"/>
      <c r="F114"/>
      <c r="G114"/>
      <c r="H114"/>
      <c r="I114"/>
      <c r="J114"/>
      <c r="K114"/>
      <c r="L114"/>
      <c r="M114"/>
      <c r="N114"/>
      <c r="P114"/>
    </row>
    <row r="115" spans="3:16">
      <c r="C115"/>
      <c r="D115"/>
      <c r="E115"/>
      <c r="F115"/>
      <c r="G115"/>
      <c r="H115"/>
      <c r="I115"/>
      <c r="J115"/>
      <c r="K115"/>
      <c r="L115"/>
      <c r="M115"/>
      <c r="N115"/>
      <c r="P115"/>
    </row>
    <row r="116" spans="3:16">
      <c r="C116"/>
      <c r="D116"/>
      <c r="E116"/>
      <c r="F116"/>
      <c r="G116"/>
      <c r="H116"/>
      <c r="I116"/>
      <c r="J116"/>
      <c r="K116"/>
      <c r="L116"/>
      <c r="M116"/>
      <c r="N116"/>
      <c r="P116"/>
    </row>
    <row r="117" spans="3:16">
      <c r="C117"/>
      <c r="D117"/>
      <c r="E117"/>
      <c r="F117"/>
      <c r="G117"/>
      <c r="H117"/>
      <c r="I117"/>
      <c r="J117"/>
      <c r="K117"/>
      <c r="L117"/>
      <c r="M117"/>
      <c r="N117"/>
      <c r="P117"/>
    </row>
    <row r="118" spans="3:16">
      <c r="C118"/>
      <c r="D118"/>
      <c r="E118"/>
      <c r="F118"/>
      <c r="G118"/>
      <c r="H118"/>
      <c r="I118"/>
      <c r="J118"/>
      <c r="K118"/>
      <c r="L118"/>
      <c r="M118"/>
      <c r="N118"/>
      <c r="P118"/>
    </row>
    <row r="119" spans="3:16">
      <c r="C119"/>
      <c r="D119"/>
      <c r="E119"/>
      <c r="F119"/>
      <c r="G119"/>
      <c r="H119"/>
      <c r="I119"/>
      <c r="J119"/>
      <c r="K119"/>
      <c r="L119"/>
      <c r="M119"/>
      <c r="N119"/>
      <c r="P119"/>
    </row>
    <row r="120" spans="3:16">
      <c r="C120"/>
      <c r="D120"/>
      <c r="E120"/>
      <c r="F120"/>
      <c r="G120"/>
      <c r="H120"/>
      <c r="I120"/>
      <c r="J120"/>
      <c r="K120"/>
      <c r="L120"/>
      <c r="M120"/>
      <c r="N120"/>
      <c r="P120"/>
    </row>
    <row r="121" spans="3:16">
      <c r="C121"/>
      <c r="D121"/>
      <c r="E121"/>
      <c r="F121"/>
      <c r="G121"/>
      <c r="H121"/>
      <c r="I121"/>
      <c r="J121"/>
      <c r="K121"/>
      <c r="L121"/>
      <c r="M121"/>
      <c r="N121"/>
      <c r="P121"/>
    </row>
    <row r="122" spans="3:16">
      <c r="C122"/>
      <c r="D122"/>
      <c r="E122"/>
      <c r="F122"/>
      <c r="G122"/>
      <c r="H122"/>
      <c r="I122"/>
      <c r="J122"/>
      <c r="K122"/>
      <c r="L122"/>
      <c r="M122"/>
      <c r="N122"/>
      <c r="P122"/>
    </row>
    <row r="123" spans="3:16">
      <c r="C123"/>
      <c r="D123"/>
      <c r="E123"/>
      <c r="F123"/>
      <c r="G123"/>
      <c r="H123"/>
      <c r="I123"/>
      <c r="J123"/>
      <c r="K123"/>
      <c r="L123"/>
      <c r="M123"/>
      <c r="N123"/>
      <c r="P123"/>
    </row>
    <row r="124" spans="3:16">
      <c r="C124"/>
      <c r="D124"/>
      <c r="E124"/>
      <c r="F124"/>
      <c r="G124"/>
      <c r="H124"/>
      <c r="I124"/>
      <c r="J124"/>
      <c r="K124"/>
      <c r="L124"/>
      <c r="M124"/>
      <c r="N124"/>
      <c r="P124"/>
    </row>
    <row r="125" spans="3:16">
      <c r="C125"/>
      <c r="D125"/>
      <c r="E125"/>
      <c r="F125"/>
      <c r="G125"/>
      <c r="H125"/>
      <c r="I125"/>
      <c r="J125"/>
      <c r="K125"/>
      <c r="L125"/>
      <c r="M125"/>
      <c r="N125"/>
      <c r="P125"/>
    </row>
    <row r="126" spans="3:16">
      <c r="C126"/>
      <c r="D126"/>
      <c r="E126"/>
      <c r="F126"/>
      <c r="G126"/>
      <c r="H126"/>
      <c r="I126"/>
      <c r="J126"/>
      <c r="K126"/>
      <c r="L126"/>
      <c r="M126"/>
      <c r="N126"/>
      <c r="P126"/>
    </row>
    <row r="127" spans="3:16">
      <c r="C127"/>
      <c r="D127"/>
      <c r="E127"/>
      <c r="F127"/>
      <c r="G127"/>
      <c r="H127"/>
      <c r="I127"/>
      <c r="J127"/>
      <c r="K127"/>
      <c r="L127"/>
      <c r="M127"/>
      <c r="N127"/>
      <c r="P127"/>
    </row>
    <row r="128" spans="3:16">
      <c r="C128"/>
      <c r="D128"/>
      <c r="E128"/>
      <c r="F128"/>
      <c r="G128"/>
      <c r="H128"/>
      <c r="I128"/>
      <c r="J128"/>
      <c r="K128"/>
      <c r="L128"/>
      <c r="M128"/>
      <c r="N128"/>
      <c r="P128"/>
    </row>
    <row r="129" spans="3:16">
      <c r="C129"/>
      <c r="D129"/>
      <c r="E129"/>
      <c r="F129"/>
      <c r="G129"/>
      <c r="H129"/>
      <c r="I129"/>
      <c r="J129"/>
      <c r="K129"/>
      <c r="L129"/>
      <c r="M129"/>
      <c r="N129"/>
      <c r="P129"/>
    </row>
    <row r="130" spans="3:16">
      <c r="C130"/>
      <c r="D130"/>
      <c r="E130"/>
      <c r="F130"/>
      <c r="G130"/>
      <c r="H130"/>
      <c r="I130"/>
      <c r="J130"/>
      <c r="K130"/>
      <c r="L130"/>
      <c r="M130"/>
      <c r="N130"/>
      <c r="P130"/>
    </row>
    <row r="131" spans="3:16">
      <c r="C131"/>
      <c r="D131"/>
      <c r="E131"/>
      <c r="F131"/>
      <c r="G131"/>
      <c r="H131"/>
      <c r="I131"/>
      <c r="J131"/>
      <c r="K131"/>
      <c r="L131"/>
      <c r="M131"/>
      <c r="N131"/>
      <c r="P131"/>
    </row>
    <row r="132" spans="3:16">
      <c r="C132"/>
      <c r="D132"/>
      <c r="E132"/>
      <c r="F132"/>
      <c r="G132"/>
      <c r="H132"/>
      <c r="I132"/>
      <c r="J132"/>
      <c r="K132"/>
      <c r="L132"/>
      <c r="M132"/>
      <c r="N132"/>
      <c r="P132"/>
    </row>
    <row r="133" spans="3:16">
      <c r="C133"/>
      <c r="D133"/>
      <c r="E133"/>
      <c r="F133"/>
      <c r="G133"/>
      <c r="H133"/>
      <c r="I133"/>
      <c r="J133"/>
      <c r="K133"/>
      <c r="L133"/>
      <c r="M133"/>
      <c r="N133"/>
      <c r="P133"/>
    </row>
    <row r="134" spans="3:16">
      <c r="C134"/>
      <c r="D134"/>
      <c r="E134"/>
      <c r="F134"/>
      <c r="G134"/>
      <c r="H134"/>
      <c r="I134"/>
      <c r="J134"/>
      <c r="K134"/>
      <c r="L134"/>
      <c r="M134"/>
      <c r="N134"/>
      <c r="P134"/>
    </row>
    <row r="135" spans="3:16">
      <c r="C135"/>
      <c r="D135"/>
      <c r="E135"/>
      <c r="F135"/>
      <c r="G135"/>
      <c r="H135"/>
      <c r="I135"/>
      <c r="J135"/>
      <c r="K135"/>
      <c r="L135"/>
      <c r="M135"/>
      <c r="N135"/>
      <c r="P135"/>
    </row>
    <row r="136" spans="3:16">
      <c r="C136"/>
      <c r="D136"/>
      <c r="E136"/>
      <c r="F136"/>
      <c r="G136"/>
      <c r="H136"/>
      <c r="I136"/>
      <c r="J136"/>
      <c r="K136"/>
      <c r="L136"/>
      <c r="M136"/>
      <c r="N136"/>
      <c r="P136"/>
    </row>
    <row r="137" spans="3:16">
      <c r="C137"/>
      <c r="D137"/>
      <c r="E137"/>
      <c r="F137"/>
      <c r="G137"/>
      <c r="H137"/>
      <c r="I137"/>
      <c r="J137"/>
      <c r="K137"/>
      <c r="L137"/>
      <c r="M137"/>
      <c r="N137"/>
      <c r="P137"/>
    </row>
    <row r="138" spans="3:16">
      <c r="C138"/>
      <c r="D138"/>
      <c r="E138"/>
      <c r="F138"/>
      <c r="G138"/>
      <c r="H138"/>
      <c r="I138"/>
      <c r="J138"/>
      <c r="K138"/>
      <c r="L138"/>
      <c r="M138"/>
      <c r="N138"/>
      <c r="P138"/>
    </row>
    <row r="139" spans="3:16">
      <c r="C139"/>
      <c r="D139"/>
      <c r="E139"/>
      <c r="F139"/>
      <c r="G139"/>
      <c r="H139"/>
      <c r="I139"/>
      <c r="J139"/>
      <c r="K139"/>
      <c r="L139"/>
      <c r="M139"/>
      <c r="N139"/>
      <c r="P139"/>
    </row>
    <row r="140" spans="3:16">
      <c r="C140"/>
      <c r="D140"/>
      <c r="E140"/>
      <c r="F140"/>
      <c r="G140"/>
      <c r="H140"/>
      <c r="I140"/>
      <c r="J140"/>
      <c r="K140"/>
      <c r="L140"/>
      <c r="M140"/>
      <c r="N140"/>
      <c r="P140"/>
    </row>
    <row r="141" spans="3:16">
      <c r="C141"/>
      <c r="D141"/>
      <c r="E141"/>
      <c r="F141"/>
      <c r="G141"/>
      <c r="H141"/>
      <c r="I141"/>
      <c r="J141"/>
      <c r="K141"/>
      <c r="L141"/>
      <c r="M141"/>
      <c r="N141"/>
      <c r="P141"/>
    </row>
    <row r="142" spans="3:16">
      <c r="C142"/>
      <c r="D142"/>
      <c r="E142"/>
      <c r="F142"/>
      <c r="G142"/>
      <c r="H142"/>
      <c r="I142"/>
      <c r="J142"/>
      <c r="K142"/>
      <c r="L142"/>
      <c r="M142"/>
      <c r="N142"/>
      <c r="P142"/>
    </row>
    <row r="143" spans="3:16">
      <c r="C143"/>
      <c r="D143"/>
      <c r="E143"/>
      <c r="F143"/>
      <c r="G143"/>
      <c r="H143"/>
      <c r="I143"/>
      <c r="J143"/>
      <c r="K143"/>
      <c r="L143"/>
      <c r="M143"/>
      <c r="N143"/>
      <c r="P143"/>
    </row>
    <row r="144" spans="3:16">
      <c r="C144"/>
      <c r="D144"/>
      <c r="E144"/>
      <c r="F144"/>
      <c r="G144"/>
      <c r="H144"/>
      <c r="I144"/>
      <c r="J144"/>
      <c r="K144"/>
      <c r="L144"/>
      <c r="M144"/>
      <c r="N144"/>
      <c r="P144"/>
    </row>
    <row r="145" spans="3:16">
      <c r="C145"/>
      <c r="D145"/>
      <c r="E145"/>
      <c r="F145"/>
      <c r="G145"/>
      <c r="H145"/>
      <c r="I145"/>
      <c r="J145"/>
      <c r="K145"/>
      <c r="L145"/>
      <c r="M145"/>
      <c r="N145"/>
      <c r="P145"/>
    </row>
    <row r="146" spans="3:16">
      <c r="C146"/>
      <c r="D146"/>
      <c r="E146"/>
      <c r="F146"/>
      <c r="G146"/>
      <c r="H146"/>
      <c r="I146"/>
      <c r="J146"/>
      <c r="K146"/>
      <c r="L146"/>
      <c r="M146"/>
      <c r="N146"/>
      <c r="P146"/>
    </row>
    <row r="147" spans="3:16">
      <c r="C147"/>
      <c r="D147"/>
      <c r="E147"/>
      <c r="F147"/>
      <c r="G147"/>
      <c r="H147"/>
      <c r="I147"/>
      <c r="J147"/>
      <c r="K147"/>
      <c r="L147"/>
      <c r="M147"/>
      <c r="N147"/>
      <c r="P147"/>
    </row>
    <row r="148" spans="3:16">
      <c r="C148"/>
      <c r="D148"/>
      <c r="E148"/>
      <c r="F148"/>
      <c r="G148"/>
      <c r="H148"/>
      <c r="I148"/>
      <c r="J148"/>
      <c r="K148"/>
      <c r="L148"/>
      <c r="M148"/>
      <c r="N148"/>
      <c r="P148"/>
    </row>
    <row r="149" spans="3:16">
      <c r="C149"/>
      <c r="D149"/>
      <c r="E149"/>
      <c r="F149"/>
      <c r="G149"/>
      <c r="H149"/>
      <c r="I149"/>
      <c r="J149"/>
      <c r="K149"/>
      <c r="L149"/>
      <c r="M149"/>
      <c r="N149"/>
      <c r="P149"/>
    </row>
    <row r="150" spans="3:16">
      <c r="C150"/>
      <c r="D150"/>
      <c r="E150"/>
      <c r="F150"/>
      <c r="G150"/>
      <c r="H150"/>
      <c r="I150"/>
      <c r="J150"/>
      <c r="K150"/>
      <c r="L150"/>
      <c r="M150"/>
      <c r="N150"/>
      <c r="P150"/>
    </row>
    <row r="151" spans="3:16">
      <c r="C151"/>
      <c r="D151"/>
      <c r="E151"/>
      <c r="F151"/>
      <c r="G151"/>
      <c r="H151"/>
      <c r="I151"/>
      <c r="J151"/>
      <c r="K151"/>
      <c r="L151"/>
      <c r="M151"/>
      <c r="N151"/>
      <c r="P151"/>
    </row>
    <row r="152" spans="3:16">
      <c r="C152"/>
      <c r="D152"/>
      <c r="E152"/>
      <c r="F152"/>
      <c r="G152"/>
      <c r="H152"/>
      <c r="I152"/>
      <c r="J152"/>
      <c r="K152"/>
      <c r="L152"/>
      <c r="M152"/>
      <c r="N152"/>
      <c r="P152"/>
    </row>
    <row r="153" spans="3:16">
      <c r="C153"/>
      <c r="D153"/>
      <c r="E153"/>
      <c r="F153"/>
      <c r="G153"/>
      <c r="H153"/>
      <c r="I153"/>
      <c r="J153"/>
      <c r="K153"/>
      <c r="L153"/>
      <c r="M153"/>
      <c r="N153"/>
      <c r="P153"/>
    </row>
    <row r="154" spans="3:16">
      <c r="C154"/>
      <c r="D154"/>
      <c r="E154"/>
      <c r="F154"/>
      <c r="G154"/>
      <c r="H154"/>
      <c r="I154"/>
      <c r="J154"/>
      <c r="K154"/>
      <c r="L154"/>
      <c r="M154"/>
      <c r="N154"/>
      <c r="P154"/>
    </row>
    <row r="155" spans="3:16">
      <c r="C155"/>
      <c r="D155"/>
      <c r="E155"/>
      <c r="F155"/>
      <c r="G155"/>
      <c r="H155"/>
      <c r="I155"/>
      <c r="J155"/>
      <c r="K155"/>
      <c r="L155"/>
      <c r="M155"/>
      <c r="N155"/>
      <c r="P155"/>
    </row>
    <row r="156" spans="3:16">
      <c r="C156"/>
      <c r="D156"/>
      <c r="E156"/>
      <c r="F156"/>
      <c r="G156"/>
      <c r="H156"/>
      <c r="I156"/>
      <c r="J156"/>
      <c r="K156"/>
      <c r="L156"/>
      <c r="M156"/>
      <c r="N156"/>
      <c r="P156"/>
    </row>
    <row r="157" spans="3:16">
      <c r="C157"/>
      <c r="D157"/>
      <c r="E157"/>
      <c r="F157"/>
      <c r="G157"/>
      <c r="H157"/>
      <c r="I157"/>
      <c r="J157"/>
      <c r="K157"/>
      <c r="L157"/>
      <c r="M157"/>
      <c r="N157"/>
      <c r="P157"/>
    </row>
    <row r="158" spans="3:16">
      <c r="C158"/>
      <c r="D158"/>
      <c r="E158"/>
      <c r="F158"/>
      <c r="G158"/>
      <c r="H158"/>
      <c r="I158"/>
      <c r="J158"/>
      <c r="K158"/>
      <c r="L158"/>
      <c r="M158"/>
      <c r="N158"/>
      <c r="P158"/>
    </row>
    <row r="159" spans="3:16">
      <c r="C159"/>
      <c r="D159"/>
      <c r="E159"/>
      <c r="F159"/>
      <c r="G159"/>
      <c r="H159"/>
      <c r="I159"/>
      <c r="J159"/>
      <c r="K159"/>
      <c r="L159"/>
      <c r="M159"/>
      <c r="N159"/>
      <c r="P159"/>
    </row>
    <row r="160" spans="3:16">
      <c r="C160"/>
      <c r="D160"/>
      <c r="E160"/>
      <c r="F160"/>
      <c r="G160"/>
      <c r="H160"/>
      <c r="I160"/>
      <c r="J160"/>
      <c r="K160"/>
      <c r="L160"/>
      <c r="M160"/>
      <c r="N160"/>
      <c r="P160"/>
    </row>
    <row r="161" spans="3:16">
      <c r="C161"/>
      <c r="D161"/>
      <c r="E161"/>
      <c r="F161"/>
      <c r="G161"/>
      <c r="H161"/>
      <c r="I161"/>
      <c r="J161"/>
      <c r="K161"/>
      <c r="L161"/>
      <c r="M161"/>
      <c r="N161"/>
      <c r="P161"/>
    </row>
    <row r="162" spans="3:16">
      <c r="C162"/>
      <c r="D162"/>
      <c r="E162"/>
      <c r="F162"/>
      <c r="G162"/>
      <c r="H162"/>
      <c r="I162"/>
      <c r="J162"/>
      <c r="K162"/>
      <c r="L162"/>
      <c r="M162"/>
      <c r="N162"/>
      <c r="P162"/>
    </row>
    <row r="163" spans="3:16">
      <c r="C163"/>
      <c r="D163"/>
      <c r="E163"/>
      <c r="F163"/>
      <c r="G163"/>
      <c r="H163"/>
      <c r="I163"/>
      <c r="J163"/>
      <c r="K163"/>
      <c r="L163"/>
      <c r="M163"/>
      <c r="N163"/>
      <c r="P163"/>
    </row>
    <row r="164" spans="3:16">
      <c r="C164"/>
      <c r="D164"/>
      <c r="E164"/>
      <c r="F164"/>
      <c r="G164"/>
      <c r="H164"/>
      <c r="I164"/>
      <c r="J164"/>
      <c r="K164"/>
      <c r="L164"/>
      <c r="M164"/>
      <c r="N164"/>
      <c r="P164"/>
    </row>
    <row r="165" spans="3:16">
      <c r="C165"/>
      <c r="D165"/>
      <c r="E165"/>
      <c r="F165"/>
      <c r="G165"/>
      <c r="H165"/>
      <c r="I165"/>
      <c r="J165"/>
      <c r="K165"/>
      <c r="L165"/>
      <c r="M165"/>
      <c r="N165"/>
      <c r="P165"/>
    </row>
    <row r="166" spans="3:16">
      <c r="C166"/>
      <c r="D166"/>
      <c r="E166"/>
      <c r="F166"/>
      <c r="G166"/>
      <c r="H166"/>
      <c r="I166"/>
      <c r="J166"/>
      <c r="K166"/>
      <c r="L166"/>
      <c r="M166"/>
      <c r="N166"/>
      <c r="P166"/>
    </row>
    <row r="167" spans="3:16">
      <c r="C167"/>
      <c r="D167"/>
      <c r="E167"/>
      <c r="F167"/>
      <c r="G167"/>
      <c r="H167"/>
      <c r="I167"/>
      <c r="J167"/>
      <c r="K167"/>
      <c r="L167"/>
      <c r="M167"/>
      <c r="N167"/>
      <c r="P167"/>
    </row>
    <row r="168" spans="3:16">
      <c r="C168"/>
      <c r="D168"/>
      <c r="E168"/>
      <c r="F168"/>
      <c r="G168"/>
      <c r="H168"/>
      <c r="I168"/>
      <c r="J168"/>
      <c r="K168"/>
      <c r="L168"/>
      <c r="M168"/>
      <c r="N168"/>
      <c r="P168"/>
    </row>
    <row r="169" spans="3:16">
      <c r="C169"/>
      <c r="D169"/>
      <c r="E169"/>
      <c r="F169"/>
      <c r="G169"/>
      <c r="H169"/>
      <c r="I169"/>
      <c r="J169"/>
      <c r="K169"/>
      <c r="L169"/>
      <c r="M169"/>
      <c r="N169"/>
      <c r="P169"/>
    </row>
    <row r="170" spans="3:16">
      <c r="C170"/>
      <c r="D170"/>
      <c r="E170"/>
      <c r="F170"/>
      <c r="G170"/>
      <c r="H170"/>
      <c r="I170"/>
      <c r="J170"/>
      <c r="K170"/>
      <c r="L170"/>
      <c r="M170"/>
      <c r="N170"/>
      <c r="P170"/>
    </row>
    <row r="171" spans="3:16">
      <c r="C171"/>
      <c r="D171"/>
      <c r="E171"/>
      <c r="F171"/>
      <c r="G171"/>
      <c r="H171"/>
      <c r="I171"/>
      <c r="J171"/>
      <c r="K171"/>
      <c r="L171"/>
      <c r="M171"/>
      <c r="N171"/>
      <c r="P171"/>
    </row>
    <row r="172" spans="3:16">
      <c r="C172"/>
      <c r="D172"/>
      <c r="E172"/>
      <c r="F172"/>
      <c r="G172"/>
      <c r="H172"/>
      <c r="I172"/>
      <c r="J172"/>
      <c r="K172"/>
      <c r="L172"/>
      <c r="M172"/>
      <c r="N172"/>
      <c r="P172"/>
    </row>
    <row r="173" spans="3:16">
      <c r="C173"/>
      <c r="D173"/>
      <c r="E173"/>
      <c r="F173"/>
      <c r="G173"/>
      <c r="H173"/>
      <c r="I173"/>
      <c r="J173"/>
      <c r="K173"/>
      <c r="L173"/>
      <c r="M173"/>
      <c r="N173"/>
      <c r="P173"/>
    </row>
    <row r="174" spans="3:16">
      <c r="C174"/>
      <c r="D174"/>
      <c r="E174"/>
      <c r="F174"/>
      <c r="G174"/>
      <c r="H174"/>
      <c r="I174"/>
      <c r="J174"/>
      <c r="K174"/>
      <c r="L174"/>
      <c r="M174"/>
      <c r="N174"/>
      <c r="P174"/>
    </row>
    <row r="175" spans="3:16">
      <c r="C175"/>
      <c r="D175"/>
      <c r="E175"/>
      <c r="F175"/>
      <c r="G175"/>
      <c r="H175"/>
      <c r="I175"/>
      <c r="J175"/>
      <c r="K175"/>
      <c r="L175"/>
      <c r="M175"/>
      <c r="N175"/>
      <c r="P175"/>
    </row>
    <row r="176" spans="3:16">
      <c r="C176"/>
      <c r="D176"/>
      <c r="E176"/>
      <c r="F176"/>
      <c r="G176"/>
      <c r="H176"/>
      <c r="I176"/>
      <c r="J176"/>
      <c r="K176"/>
      <c r="L176"/>
      <c r="M176"/>
      <c r="N176"/>
      <c r="P176"/>
    </row>
    <row r="177" spans="3:16">
      <c r="C177"/>
      <c r="D177"/>
      <c r="E177"/>
      <c r="F177"/>
      <c r="G177"/>
      <c r="H177"/>
      <c r="I177"/>
      <c r="J177"/>
      <c r="K177"/>
      <c r="L177"/>
      <c r="M177"/>
      <c r="N177"/>
      <c r="P177"/>
    </row>
    <row r="178" spans="3:16">
      <c r="C178"/>
      <c r="D178"/>
      <c r="E178"/>
      <c r="F178"/>
      <c r="G178"/>
      <c r="H178"/>
      <c r="I178"/>
      <c r="J178"/>
      <c r="K178"/>
      <c r="L178"/>
      <c r="M178"/>
      <c r="N178"/>
      <c r="P178"/>
    </row>
    <row r="179" spans="3:16">
      <c r="C179"/>
      <c r="D179"/>
      <c r="E179"/>
      <c r="F179"/>
      <c r="G179"/>
      <c r="H179"/>
      <c r="I179"/>
      <c r="J179"/>
      <c r="K179"/>
      <c r="L179"/>
      <c r="M179"/>
      <c r="N179"/>
      <c r="P179"/>
    </row>
    <row r="180" spans="3:16">
      <c r="C180"/>
      <c r="D180"/>
      <c r="E180"/>
      <c r="F180"/>
      <c r="G180"/>
      <c r="H180"/>
      <c r="I180"/>
      <c r="J180"/>
      <c r="K180"/>
      <c r="L180"/>
      <c r="M180"/>
      <c r="N180"/>
      <c r="P180"/>
    </row>
    <row r="181" spans="3:16">
      <c r="C181"/>
      <c r="D181"/>
      <c r="E181"/>
      <c r="F181"/>
      <c r="G181"/>
      <c r="H181"/>
      <c r="I181"/>
      <c r="J181"/>
      <c r="K181"/>
      <c r="L181"/>
      <c r="M181"/>
      <c r="N181"/>
      <c r="P181"/>
    </row>
    <row r="182" spans="3:16">
      <c r="C182"/>
      <c r="D182"/>
      <c r="E182"/>
      <c r="F182"/>
      <c r="G182"/>
      <c r="H182"/>
      <c r="I182"/>
      <c r="J182"/>
      <c r="K182"/>
      <c r="L182"/>
      <c r="M182"/>
      <c r="N182"/>
      <c r="P182"/>
    </row>
    <row r="183" spans="3:16">
      <c r="C183"/>
      <c r="D183"/>
      <c r="E183"/>
      <c r="F183"/>
      <c r="G183"/>
      <c r="H183"/>
      <c r="I183"/>
      <c r="J183"/>
      <c r="K183"/>
      <c r="L183"/>
      <c r="M183"/>
      <c r="N183"/>
      <c r="P183"/>
    </row>
    <row r="184" spans="3:16">
      <c r="C184"/>
      <c r="D184"/>
      <c r="E184"/>
      <c r="F184"/>
      <c r="G184"/>
      <c r="H184"/>
      <c r="I184"/>
      <c r="J184"/>
      <c r="K184"/>
      <c r="L184"/>
      <c r="M184"/>
      <c r="N184"/>
      <c r="P184"/>
    </row>
    <row r="185" spans="3:16">
      <c r="C185"/>
      <c r="D185"/>
      <c r="E185"/>
      <c r="F185"/>
      <c r="G185"/>
      <c r="H185"/>
      <c r="I185"/>
      <c r="J185"/>
      <c r="K185"/>
      <c r="L185"/>
      <c r="M185"/>
      <c r="N185"/>
      <c r="P185"/>
    </row>
    <row r="186" spans="3:16">
      <c r="C186"/>
      <c r="D186"/>
      <c r="E186"/>
      <c r="F186"/>
      <c r="G186"/>
      <c r="H186"/>
      <c r="I186"/>
      <c r="J186"/>
      <c r="K186"/>
      <c r="L186"/>
      <c r="M186"/>
      <c r="N186"/>
      <c r="P186"/>
    </row>
    <row r="187" spans="3:16">
      <c r="C187"/>
      <c r="D187"/>
      <c r="E187"/>
      <c r="F187"/>
      <c r="G187"/>
      <c r="H187"/>
      <c r="I187"/>
      <c r="J187"/>
      <c r="K187"/>
      <c r="L187"/>
      <c r="M187"/>
      <c r="N187"/>
      <c r="P187"/>
    </row>
    <row r="188" spans="3:16">
      <c r="C188"/>
      <c r="D188"/>
      <c r="E188"/>
      <c r="F188"/>
      <c r="G188"/>
      <c r="H188"/>
      <c r="I188"/>
      <c r="J188"/>
      <c r="K188"/>
      <c r="L188"/>
      <c r="M188"/>
      <c r="N188"/>
      <c r="P188"/>
    </row>
    <row r="189" spans="3:16">
      <c r="C189"/>
      <c r="D189"/>
      <c r="E189"/>
      <c r="F189"/>
      <c r="G189"/>
      <c r="H189"/>
      <c r="I189"/>
      <c r="J189"/>
      <c r="K189"/>
      <c r="L189"/>
      <c r="M189"/>
      <c r="N189"/>
      <c r="P189"/>
    </row>
    <row r="190" spans="3:16">
      <c r="C190"/>
      <c r="D190"/>
      <c r="E190"/>
      <c r="F190"/>
      <c r="G190"/>
      <c r="H190"/>
      <c r="I190"/>
      <c r="J190"/>
      <c r="K190"/>
      <c r="L190"/>
      <c r="M190"/>
      <c r="N190"/>
      <c r="P190"/>
    </row>
    <row r="191" spans="3:16">
      <c r="C191"/>
      <c r="D191"/>
      <c r="E191"/>
      <c r="F191"/>
      <c r="G191"/>
      <c r="H191"/>
      <c r="I191"/>
      <c r="J191"/>
      <c r="K191"/>
      <c r="L191"/>
      <c r="M191"/>
      <c r="N191"/>
      <c r="P191"/>
    </row>
    <row r="192" spans="3:16">
      <c r="C192"/>
      <c r="D192"/>
      <c r="E192"/>
      <c r="F192"/>
      <c r="G192"/>
      <c r="H192"/>
      <c r="I192"/>
      <c r="J192"/>
      <c r="K192"/>
      <c r="L192"/>
      <c r="M192"/>
      <c r="N192"/>
      <c r="P192"/>
    </row>
    <row r="193" spans="3:16">
      <c r="C193"/>
      <c r="D193"/>
      <c r="E193"/>
      <c r="F193"/>
      <c r="G193"/>
      <c r="H193"/>
      <c r="I193"/>
      <c r="J193"/>
      <c r="K193"/>
      <c r="L193"/>
      <c r="M193"/>
      <c r="N193"/>
      <c r="P193"/>
    </row>
    <row r="194" spans="3:16">
      <c r="C194"/>
      <c r="D194"/>
      <c r="E194"/>
      <c r="F194"/>
      <c r="G194"/>
      <c r="H194"/>
      <c r="I194"/>
      <c r="J194"/>
      <c r="K194"/>
      <c r="L194"/>
      <c r="M194"/>
      <c r="N194"/>
      <c r="P194"/>
    </row>
    <row r="195" spans="3:16">
      <c r="C195"/>
      <c r="D195"/>
      <c r="E195"/>
      <c r="F195"/>
      <c r="G195"/>
      <c r="H195"/>
      <c r="I195"/>
      <c r="J195"/>
      <c r="K195"/>
      <c r="L195"/>
      <c r="M195"/>
      <c r="N195"/>
      <c r="P195"/>
    </row>
    <row r="196" spans="3:16">
      <c r="C196"/>
      <c r="D196"/>
      <c r="E196"/>
      <c r="F196"/>
      <c r="G196"/>
      <c r="H196"/>
      <c r="I196"/>
      <c r="J196"/>
      <c r="K196"/>
      <c r="L196"/>
      <c r="M196"/>
      <c r="N196"/>
      <c r="P196"/>
    </row>
    <row r="197" spans="3:16">
      <c r="C197"/>
      <c r="D197"/>
      <c r="E197"/>
      <c r="F197"/>
      <c r="G197"/>
      <c r="H197"/>
      <c r="I197"/>
      <c r="J197"/>
      <c r="K197"/>
      <c r="L197"/>
      <c r="M197"/>
      <c r="N197"/>
      <c r="P197"/>
    </row>
    <row r="198" spans="3:16">
      <c r="C198"/>
      <c r="D198"/>
      <c r="E198"/>
      <c r="F198"/>
      <c r="G198"/>
      <c r="H198"/>
      <c r="I198"/>
      <c r="J198"/>
      <c r="K198"/>
      <c r="L198"/>
      <c r="M198"/>
      <c r="N198"/>
      <c r="P198"/>
    </row>
    <row r="199" spans="3:16">
      <c r="C199"/>
      <c r="D199"/>
      <c r="E199"/>
      <c r="F199"/>
      <c r="G199"/>
      <c r="H199"/>
      <c r="I199"/>
      <c r="J199"/>
      <c r="K199"/>
      <c r="L199"/>
      <c r="M199"/>
      <c r="N199"/>
      <c r="P199"/>
    </row>
    <row r="200" spans="3:16">
      <c r="C200"/>
      <c r="D200"/>
      <c r="E200"/>
      <c r="F200"/>
      <c r="G200"/>
      <c r="H200"/>
      <c r="I200"/>
      <c r="J200"/>
      <c r="K200"/>
      <c r="L200"/>
      <c r="M200"/>
      <c r="N200"/>
      <c r="P200"/>
    </row>
    <row r="201" spans="3:16">
      <c r="C201"/>
      <c r="D201"/>
      <c r="E201"/>
      <c r="F201"/>
      <c r="G201"/>
      <c r="H201"/>
      <c r="I201"/>
      <c r="J201"/>
      <c r="K201"/>
      <c r="L201"/>
      <c r="M201"/>
      <c r="N201"/>
      <c r="P201"/>
    </row>
    <row r="202" spans="3:16">
      <c r="C202"/>
      <c r="D202"/>
      <c r="E202"/>
      <c r="F202"/>
      <c r="G202"/>
      <c r="H202"/>
      <c r="I202"/>
      <c r="J202"/>
      <c r="K202"/>
      <c r="L202"/>
      <c r="M202"/>
      <c r="N202"/>
      <c r="P202"/>
    </row>
    <row r="203" spans="3:16">
      <c r="C203"/>
      <c r="D203"/>
      <c r="E203"/>
      <c r="F203"/>
      <c r="G203"/>
      <c r="H203"/>
      <c r="I203"/>
      <c r="J203"/>
      <c r="K203"/>
      <c r="L203"/>
      <c r="M203"/>
      <c r="N203"/>
      <c r="P203"/>
    </row>
    <row r="204" spans="3:16">
      <c r="C204"/>
      <c r="D204"/>
      <c r="E204"/>
      <c r="F204"/>
      <c r="G204"/>
      <c r="H204"/>
      <c r="I204"/>
      <c r="J204"/>
      <c r="K204"/>
      <c r="L204"/>
      <c r="M204"/>
      <c r="N204"/>
      <c r="P204"/>
    </row>
    <row r="205" spans="3:16">
      <c r="C205"/>
      <c r="D205"/>
      <c r="E205"/>
      <c r="F205"/>
      <c r="G205"/>
      <c r="H205"/>
      <c r="I205"/>
      <c r="J205"/>
      <c r="K205"/>
      <c r="L205"/>
      <c r="M205"/>
      <c r="N205"/>
      <c r="P205"/>
    </row>
    <row r="206" spans="3:16">
      <c r="C206"/>
      <c r="D206"/>
      <c r="E206"/>
      <c r="F206"/>
      <c r="G206"/>
      <c r="H206"/>
      <c r="I206"/>
      <c r="J206"/>
      <c r="K206"/>
      <c r="L206"/>
      <c r="M206"/>
      <c r="N206"/>
      <c r="P206"/>
    </row>
    <row r="207" spans="3:16">
      <c r="C207"/>
      <c r="D207"/>
      <c r="E207"/>
      <c r="F207"/>
      <c r="G207"/>
      <c r="H207"/>
      <c r="I207"/>
      <c r="J207"/>
      <c r="K207"/>
      <c r="L207"/>
      <c r="M207"/>
      <c r="N207"/>
      <c r="P207"/>
    </row>
    <row r="208" spans="3:16">
      <c r="C208"/>
      <c r="D208"/>
      <c r="E208"/>
      <c r="F208"/>
      <c r="G208"/>
      <c r="H208"/>
      <c r="I208"/>
      <c r="J208"/>
      <c r="K208"/>
      <c r="L208"/>
      <c r="M208"/>
      <c r="N208"/>
      <c r="P208"/>
    </row>
    <row r="209" spans="3:16">
      <c r="C209"/>
      <c r="D209"/>
      <c r="E209"/>
      <c r="F209"/>
      <c r="G209"/>
      <c r="H209"/>
      <c r="I209"/>
      <c r="J209"/>
      <c r="K209"/>
      <c r="L209"/>
      <c r="M209"/>
      <c r="N209"/>
      <c r="P209"/>
    </row>
    <row r="210" spans="3:16">
      <c r="C210"/>
      <c r="D210"/>
      <c r="E210"/>
      <c r="F210"/>
      <c r="G210"/>
      <c r="H210"/>
      <c r="I210"/>
      <c r="J210"/>
      <c r="K210"/>
      <c r="L210"/>
      <c r="M210"/>
      <c r="N210"/>
      <c r="P210"/>
    </row>
    <row r="211" spans="3:16">
      <c r="C211"/>
      <c r="D211"/>
      <c r="E211"/>
      <c r="F211"/>
      <c r="G211"/>
      <c r="H211"/>
      <c r="I211"/>
      <c r="J211"/>
      <c r="K211"/>
      <c r="L211"/>
      <c r="M211"/>
      <c r="N211"/>
      <c r="P211"/>
    </row>
    <row r="212" spans="3:16">
      <c r="C212"/>
      <c r="D212"/>
      <c r="E212"/>
      <c r="F212"/>
      <c r="G212"/>
      <c r="H212"/>
      <c r="I212"/>
      <c r="J212"/>
      <c r="K212"/>
      <c r="L212"/>
      <c r="M212"/>
      <c r="N212"/>
      <c r="P212"/>
    </row>
    <row r="213" spans="3:16">
      <c r="C213"/>
      <c r="D213"/>
      <c r="E213"/>
      <c r="F213"/>
      <c r="G213"/>
      <c r="H213"/>
      <c r="I213"/>
      <c r="J213"/>
      <c r="K213"/>
      <c r="L213"/>
      <c r="M213"/>
      <c r="N213"/>
      <c r="P213"/>
    </row>
    <row r="214" spans="3:16">
      <c r="C214"/>
      <c r="D214"/>
      <c r="E214"/>
      <c r="F214"/>
      <c r="G214"/>
      <c r="H214"/>
      <c r="I214"/>
      <c r="J214"/>
      <c r="K214"/>
      <c r="L214"/>
      <c r="M214"/>
      <c r="N214"/>
      <c r="P214"/>
    </row>
    <row r="215" spans="3:16">
      <c r="C215"/>
      <c r="D215"/>
      <c r="E215"/>
      <c r="F215"/>
      <c r="G215"/>
      <c r="H215"/>
      <c r="I215"/>
      <c r="J215"/>
      <c r="K215"/>
      <c r="L215"/>
      <c r="M215"/>
      <c r="N215"/>
      <c r="P215"/>
    </row>
    <row r="216" spans="3:16">
      <c r="C216"/>
      <c r="D216"/>
      <c r="P216"/>
    </row>
  </sheetData>
  <dataConsolidate/>
  <customSheetViews>
    <customSheetView guid="{C12C2813-DC25-11D6-846E-0008C7298EBA}" showGridLines="0" showRowCol="0" outlineSymbols="0" showRuler="0"/>
    <customSheetView guid="{C12C2812-DC25-11D6-846E-0008C7298EBA}" showGridLines="0" showRowCol="0" outlineSymbols="0" showRuler="0"/>
    <customSheetView guid="{C12C2811-DC25-11D6-846E-0008C7298EBA}" showGridLines="0" showRowCol="0" outlineSymbols="0" showRuler="0"/>
    <customSheetView guid="{C12C2810-DC25-11D6-846E-0008C7298EBA}" showGridLines="0" showRowCol="0" outlineSymbols="0" showRuler="0"/>
    <customSheetView guid="{C12C280F-DC25-11D6-846E-0008C7298EBA}" showGridLines="0" showRowCol="0" outlineSymbols="0" showRuler="0"/>
    <customSheetView guid="{C12C280E-DC25-11D6-846E-0008C7298EBA}" showGridLines="0" showRowCol="0" outlineSymbols="0" showRuler="0"/>
  </customSheetViews>
  <mergeCells count="2">
    <mergeCell ref="E3:M3"/>
    <mergeCell ref="C7:C9"/>
  </mergeCells>
  <phoneticPr fontId="0" type="noConversion"/>
  <hyperlinks>
    <hyperlink ref="C4" location="Indice!A1" display="Indice!A1"/>
  </hyperlink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Indice</vt:lpstr>
      <vt:lpstr>C1</vt:lpstr>
      <vt:lpstr>C2</vt:lpstr>
      <vt:lpstr>C3</vt:lpstr>
      <vt:lpstr>C4</vt:lpstr>
      <vt:lpstr>C5</vt:lpstr>
      <vt:lpstr>C6</vt:lpstr>
      <vt:lpstr>C6 MAXIMOS</vt:lpstr>
      <vt:lpstr>C7</vt:lpstr>
      <vt:lpstr>C8</vt:lpstr>
      <vt:lpstr>C9</vt:lpstr>
      <vt:lpstr>C10</vt:lpstr>
      <vt:lpstr>C11</vt:lpstr>
      <vt:lpstr>C12</vt:lpstr>
      <vt:lpstr>C13</vt:lpstr>
      <vt:lpstr>C14</vt:lpstr>
      <vt:lpstr>C TIM</vt:lpstr>
      <vt:lpstr>Data 1</vt:lpstr>
      <vt:lpstr>'C TIM'!Área_de_impresión</vt:lpstr>
      <vt:lpstr>'C1'!Área_de_impresión</vt:lpstr>
      <vt:lpstr>'C10'!Área_de_impresión</vt:lpstr>
      <vt:lpstr>'C12'!Área_de_impresión</vt:lpstr>
      <vt:lpstr>'C13'!Área_de_impresión</vt:lpstr>
      <vt:lpstr>'C14'!Área_de_impresión</vt:lpstr>
      <vt:lpstr>'C2'!Área_de_impresión</vt:lpstr>
      <vt:lpstr>'C3'!Área_de_impresión</vt:lpstr>
      <vt:lpstr>'C4'!Área_de_impresión</vt:lpstr>
      <vt:lpstr>'C5'!Área_de_impresión</vt:lpstr>
      <vt:lpstr>'C6'!Área_de_impresión</vt:lpstr>
      <vt:lpstr>'C6 MAXIMOS'!Área_de_impresión</vt:lpstr>
      <vt:lpstr>'C7'!Área_de_impresión</vt:lpstr>
      <vt:lpstr>'C8'!Área_de_impresión</vt:lpstr>
      <vt:lpstr>'C9'!Área_de_impresión</vt:lpstr>
      <vt:lpstr>'Data 1'!Área_de_impresión</vt:lpstr>
      <vt:lpstr>Indice!Área_de_impresión</vt:lpstr>
      <vt:lpstr>'Data 1'!Títulos_a_imprimir</vt:lpstr>
    </vt:vector>
  </TitlesOfParts>
  <Company>Red Eléctrica de España,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(9)</dc:title>
  <dc:creator>Red Eléctrica de España (www.ree.es)</dc:creator>
  <cp:lastModifiedBy>SEVPENMA</cp:lastModifiedBy>
  <cp:lastPrinted>2016-05-05T08:21:38Z</cp:lastPrinted>
  <dcterms:created xsi:type="dcterms:W3CDTF">1999-06-25T09:02:34Z</dcterms:created>
  <dcterms:modified xsi:type="dcterms:W3CDTF">2017-06-28T11:50:18Z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