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MAR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7" l="1"/>
  <c r="E45" i="17"/>
  <c r="F45" i="17"/>
  <c r="G45" i="17"/>
  <c r="H45" i="17"/>
  <c r="I45" i="17"/>
  <c r="J45" i="17"/>
  <c r="K45" i="17"/>
  <c r="L45" i="17"/>
  <c r="M45" i="17"/>
  <c r="N45" i="17"/>
  <c r="O45" i="17"/>
  <c r="C45" i="17"/>
  <c r="G22" i="1" l="1"/>
  <c r="O47" i="17" l="1"/>
  <c r="N47" i="17"/>
  <c r="M47" i="17"/>
  <c r="L47" i="17"/>
  <c r="K47" i="17"/>
  <c r="J47" i="17"/>
  <c r="I47" i="17"/>
  <c r="H47" i="17"/>
  <c r="G47" i="17"/>
  <c r="F47" i="17"/>
  <c r="E47" i="17"/>
  <c r="D47" i="17"/>
  <c r="C47" i="17"/>
  <c r="O50" i="17" l="1"/>
  <c r="O49" i="17" l="1"/>
  <c r="C22" i="17" l="1"/>
  <c r="C27" i="17"/>
  <c r="C23" i="17"/>
  <c r="C30" i="17"/>
  <c r="C26" i="17"/>
  <c r="C21" i="17"/>
  <c r="C29" i="17"/>
  <c r="C25" i="17"/>
  <c r="C20" i="17"/>
  <c r="C28" i="17"/>
  <c r="C24" i="17"/>
  <c r="C49" i="17"/>
  <c r="C19" i="17" l="1"/>
  <c r="C15" i="17" l="1"/>
  <c r="D11" i="17" l="1"/>
  <c r="D14" i="17"/>
  <c r="D9" i="17"/>
  <c r="D8" i="17"/>
  <c r="D13" i="17"/>
  <c r="D7" i="17"/>
  <c r="D12" i="17"/>
  <c r="D6" i="17"/>
  <c r="D10" i="17"/>
  <c r="D5" i="17"/>
  <c r="D4" i="17" l="1"/>
  <c r="D15" i="17" s="1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K8" i="10"/>
  <c r="I8" i="10"/>
  <c r="C31" i="17" l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F22" i="1" l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<sst xmlns="http://schemas.openxmlformats.org/spreadsheetml/2006/main" count="262" uniqueCount="70">
  <si>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</si>
  <si>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</si>
  <si>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</si>
  <si>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</si>
  <si>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</si>
  <si>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</si>
  <si>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</si>
  <si>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</si>
  <si>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</si>
  <si>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</si>
  <si>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</si>
  <si>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</si>
  <si>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</si>
  <si>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</si>
  <si>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</si>
  <si>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</si>
  <si>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</si>
  <si>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</si>
  <si>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</si>
  <si>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</si>
  <si>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</si>
  <si>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</si>
  <si>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</si>
  <si>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</si>
  <si>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</si>
  <si>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</si>
  <si>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</si>
  <si>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</si>
  <si>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</si>
  <si>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</si>
  <si>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</si>
  <si>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</si>
  <si>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</si>
  <si>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</si>
  <si>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</si>
  <si>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</si>
  <si>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</si>
  <si>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</si>
  <si>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</si>
  <si>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</si>
  <si>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</si>
  <si>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</si>
  <si>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</si>
  <si>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</si>
  <si>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</si>
  <si>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</si>
  <si>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</si>
  <si>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</si>
  <si>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</si>
  <si>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</si>
  <si>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</si>
  <si>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</si>
  <si>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</si>
  <si>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</si>
  <si>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</si>
  <si>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</si>
  <si>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</si>
  <si>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</si>
  <si>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</si>
  <si>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</si>
  <si>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</si>
  <si>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</si>
  <si>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</si>
  <si>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</si>
  <si>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</si>
  <si>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</si>
  <si>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</si>
  <si>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</si>
  <si>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Marzo 2018</t>
  </si>
  <si>
    <t>%18/17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</si>
</sst>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65" fontId="7" fillId="2" borderId="0" xfId="4" applyNumberFormat="1" applyFont="1" applyFill="1" applyBorder="1" applyAlignment="1" applyProtection="1">
      <alignment horizontal="right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284552845528454"/>
                  <c:y val="0.112091438937779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858711990269509"/>
                  <c:y val="0.136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0650419307342679"/>
                  <c:y val="0.10833333333333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8536585365853658"/>
                  <c:y val="-0.161690597498842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1626029063440241"/>
                  <c:y val="1.4188281611857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8.2926829268292743E-2"/>
                  <c:y val="-0.214185579743708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609628064784581E-2"/>
                      <c:h val="0.10485294117647061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2.9268292682926831E-2"/>
                  <c:y val="-0.184454222633935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#,##0.0</c:formatCode>
                <c:ptCount val="12"/>
                <c:pt idx="0">
                  <c:v>42.900000000000006</c:v>
                </c:pt>
                <c:pt idx="1">
                  <c:v>8.6</c:v>
                </c:pt>
                <c:pt idx="2">
                  <c:v>13.2</c:v>
                </c:pt>
                <c:pt idx="3">
                  <c:v>8.3000000000000007</c:v>
                </c:pt>
                <c:pt idx="4">
                  <c:v>0</c:v>
                </c:pt>
                <c:pt idx="5">
                  <c:v>0.5</c:v>
                </c:pt>
                <c:pt idx="6">
                  <c:v>2.5</c:v>
                </c:pt>
                <c:pt idx="7">
                  <c:v>2.5</c:v>
                </c:pt>
                <c:pt idx="8">
                  <c:v>0.1</c:v>
                </c:pt>
                <c:pt idx="9">
                  <c:v>2.1</c:v>
                </c:pt>
                <c:pt idx="10">
                  <c:v>0</c:v>
                </c:pt>
                <c:pt idx="11">
                  <c:v>19.3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5.88235294117647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308943089430895"/>
                  <c:y val="0.17647058823529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9593495934959352"/>
                  <c:y val="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764227642276422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886178861788618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9.2682798796491841E-2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9.3868766404199472E-2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536585365853658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37.5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3.5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177.641412</c:v>
                </c:pt>
                <c:pt idx="1">
                  <c:v>189.50862100000001</c:v>
                </c:pt>
                <c:pt idx="2">
                  <c:v>224.832976</c:v>
                </c:pt>
                <c:pt idx="3">
                  <c:v>269.448824</c:v>
                </c:pt>
                <c:pt idx="4">
                  <c:v>273.73169999999999</c:v>
                </c:pt>
                <c:pt idx="5">
                  <c:v>264.55904900000002</c:v>
                </c:pt>
                <c:pt idx="6">
                  <c:v>238.12548799999999</c:v>
                </c:pt>
                <c:pt idx="7">
                  <c:v>197.28790599999999</c:v>
                </c:pt>
                <c:pt idx="8">
                  <c:v>153.25211400000001</c:v>
                </c:pt>
                <c:pt idx="9">
                  <c:v>204.441261</c:v>
                </c:pt>
                <c:pt idx="10">
                  <c:v>198.55498600000001</c:v>
                </c:pt>
                <c:pt idx="11">
                  <c:v>192.79489100000001</c:v>
                </c:pt>
                <c:pt idx="12">
                  <c:v>200.21590800000001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84.598040999999995</c:v>
                </c:pt>
                <c:pt idx="1">
                  <c:v>86.882843000000008</c:v>
                </c:pt>
                <c:pt idx="2">
                  <c:v>118.697062</c:v>
                </c:pt>
                <c:pt idx="3">
                  <c:v>138.08132899999998</c:v>
                </c:pt>
                <c:pt idx="4">
                  <c:v>169.47407700000002</c:v>
                </c:pt>
                <c:pt idx="5">
                  <c:v>175.057468</c:v>
                </c:pt>
                <c:pt idx="6">
                  <c:v>126.50648599999998</c:v>
                </c:pt>
                <c:pt idx="7">
                  <c:v>103.83457399999999</c:v>
                </c:pt>
                <c:pt idx="8">
                  <c:v>87.397019</c:v>
                </c:pt>
                <c:pt idx="9">
                  <c:v>98.023963999999992</c:v>
                </c:pt>
                <c:pt idx="10">
                  <c:v>94.930305000000004</c:v>
                </c:pt>
                <c:pt idx="11">
                  <c:v>98.877566999999999</c:v>
                </c:pt>
                <c:pt idx="12">
                  <c:v>101.86520899999999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32.702779</c:v>
                </c:pt>
                <c:pt idx="1">
                  <c:v>37.339869</c:v>
                </c:pt>
                <c:pt idx="2">
                  <c:v>26.810832999999999</c:v>
                </c:pt>
                <c:pt idx="3">
                  <c:v>13.028306000000001</c:v>
                </c:pt>
                <c:pt idx="4">
                  <c:v>35.387374999999999</c:v>
                </c:pt>
                <c:pt idx="5">
                  <c:v>56.26361</c:v>
                </c:pt>
                <c:pt idx="6">
                  <c:v>13.675324</c:v>
                </c:pt>
                <c:pt idx="7">
                  <c:v>40.854672000000001</c:v>
                </c:pt>
                <c:pt idx="8">
                  <c:v>60.509489000000002</c:v>
                </c:pt>
                <c:pt idx="9">
                  <c:v>36.223999999999997</c:v>
                </c:pt>
                <c:pt idx="10">
                  <c:v>31.199051000000001</c:v>
                </c:pt>
                <c:pt idx="11">
                  <c:v>48.598584000000002</c:v>
                </c:pt>
                <c:pt idx="12">
                  <c:v>38.884349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0.22700000000000001</c:v>
                </c:pt>
                <c:pt idx="1">
                  <c:v>0.23799999999999999</c:v>
                </c:pt>
                <c:pt idx="2">
                  <c:v>0.127</c:v>
                </c:pt>
                <c:pt idx="3">
                  <c:v>0.13</c:v>
                </c:pt>
                <c:pt idx="4">
                  <c:v>0.17599999999999999</c:v>
                </c:pt>
                <c:pt idx="5">
                  <c:v>0.17199999999999999</c:v>
                </c:pt>
                <c:pt idx="6">
                  <c:v>0.183</c:v>
                </c:pt>
                <c:pt idx="7">
                  <c:v>0.19500000000000001</c:v>
                </c:pt>
                <c:pt idx="8">
                  <c:v>0.34300000000000003</c:v>
                </c:pt>
                <c:pt idx="9">
                  <c:v>0.38200000000000001</c:v>
                </c:pt>
                <c:pt idx="10">
                  <c:v>0.253</c:v>
                </c:pt>
                <c:pt idx="11">
                  <c:v>0.32400000000000001</c:v>
                </c:pt>
                <c:pt idx="12">
                  <c:v>0.36848999999999998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12.166</c:v>
                </c:pt>
                <c:pt idx="1">
                  <c:v>12.672000000000001</c:v>
                </c:pt>
                <c:pt idx="2">
                  <c:v>13.654999999999999</c:v>
                </c:pt>
                <c:pt idx="3">
                  <c:v>13.302</c:v>
                </c:pt>
                <c:pt idx="4">
                  <c:v>13.3</c:v>
                </c:pt>
                <c:pt idx="5">
                  <c:v>12.436999999999999</c:v>
                </c:pt>
                <c:pt idx="6">
                  <c:v>10.18</c:v>
                </c:pt>
                <c:pt idx="7">
                  <c:v>9.7210000000000001</c:v>
                </c:pt>
                <c:pt idx="8">
                  <c:v>7.258</c:v>
                </c:pt>
                <c:pt idx="9">
                  <c:v>5.556</c:v>
                </c:pt>
                <c:pt idx="10">
                  <c:v>7.0149999999999997</c:v>
                </c:pt>
                <c:pt idx="11">
                  <c:v>5.3579999999999997</c:v>
                </c:pt>
                <c:pt idx="12">
                  <c:v>9.7210000000000001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0.104</c:v>
                </c:pt>
                <c:pt idx="1">
                  <c:v>0.19800000000000001</c:v>
                </c:pt>
                <c:pt idx="2">
                  <c:v>0.224</c:v>
                </c:pt>
                <c:pt idx="3">
                  <c:v>0.16400000000000001</c:v>
                </c:pt>
                <c:pt idx="4">
                  <c:v>7.5999999999999998E-2</c:v>
                </c:pt>
                <c:pt idx="5">
                  <c:v>7.2999999999999995E-2</c:v>
                </c:pt>
                <c:pt idx="6">
                  <c:v>8.6999999999999994E-2</c:v>
                </c:pt>
                <c:pt idx="7">
                  <c:v>0.106</c:v>
                </c:pt>
                <c:pt idx="8">
                  <c:v>0.127</c:v>
                </c:pt>
                <c:pt idx="9">
                  <c:v>0.13700000000000001</c:v>
                </c:pt>
                <c:pt idx="10">
                  <c:v>0.219</c:v>
                </c:pt>
                <c:pt idx="11">
                  <c:v>0.16600000000000001</c:v>
                </c:pt>
                <c:pt idx="12">
                  <c:v>0.22106999999999999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3.5150000000000001</c:v>
                </c:pt>
                <c:pt idx="1">
                  <c:v>1.9530000000000001</c:v>
                </c:pt>
                <c:pt idx="2">
                  <c:v>1.988</c:v>
                </c:pt>
                <c:pt idx="3">
                  <c:v>2.7770000000000001</c:v>
                </c:pt>
                <c:pt idx="4">
                  <c:v>3.0590000000000002</c:v>
                </c:pt>
                <c:pt idx="5">
                  <c:v>3.488</c:v>
                </c:pt>
                <c:pt idx="6">
                  <c:v>3.2160000000000002</c:v>
                </c:pt>
                <c:pt idx="7">
                  <c:v>3.35</c:v>
                </c:pt>
                <c:pt idx="8">
                  <c:v>3.0990000000000002</c:v>
                </c:pt>
                <c:pt idx="9">
                  <c:v>3.6</c:v>
                </c:pt>
                <c:pt idx="10">
                  <c:v>3.1829999999999998</c:v>
                </c:pt>
                <c:pt idx="11">
                  <c:v>3.0840000000000001</c:v>
                </c:pt>
                <c:pt idx="12">
                  <c:v>2.3954900000000001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10.518000000000001</c:v>
                </c:pt>
                <c:pt idx="1">
                  <c:v>14.686</c:v>
                </c:pt>
                <c:pt idx="2">
                  <c:v>11.21</c:v>
                </c:pt>
                <c:pt idx="3">
                  <c:v>14.0465</c:v>
                </c:pt>
                <c:pt idx="4">
                  <c:v>14.055999999999999</c:v>
                </c:pt>
                <c:pt idx="5">
                  <c:v>14.3255</c:v>
                </c:pt>
                <c:pt idx="6">
                  <c:v>15.0265</c:v>
                </c:pt>
                <c:pt idx="7">
                  <c:v>13.983000000000001</c:v>
                </c:pt>
                <c:pt idx="8">
                  <c:v>11.279</c:v>
                </c:pt>
                <c:pt idx="9">
                  <c:v>9.9819999999999993</c:v>
                </c:pt>
                <c:pt idx="10">
                  <c:v>7.4814999999999996</c:v>
                </c:pt>
                <c:pt idx="11">
                  <c:v>4.4560000000000004</c:v>
                </c:pt>
                <c:pt idx="12">
                  <c:v>11.877000000000001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10.518000000000001</c:v>
                </c:pt>
                <c:pt idx="1">
                  <c:v>14.686</c:v>
                </c:pt>
                <c:pt idx="2">
                  <c:v>11.21</c:v>
                </c:pt>
                <c:pt idx="3">
                  <c:v>14.0465</c:v>
                </c:pt>
                <c:pt idx="4">
                  <c:v>14.055999999999999</c:v>
                </c:pt>
                <c:pt idx="5">
                  <c:v>14.3255</c:v>
                </c:pt>
                <c:pt idx="6">
                  <c:v>15.0265</c:v>
                </c:pt>
                <c:pt idx="7">
                  <c:v>13.983000000000001</c:v>
                </c:pt>
                <c:pt idx="8">
                  <c:v>11.279</c:v>
                </c:pt>
                <c:pt idx="9">
                  <c:v>9.9819999999999993</c:v>
                </c:pt>
                <c:pt idx="10">
                  <c:v>7.4814999999999996</c:v>
                </c:pt>
                <c:pt idx="11">
                  <c:v>4.4560000000000004</c:v>
                </c:pt>
                <c:pt idx="12">
                  <c:v>11.877000000000001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78.352012000000002</c:v>
                </c:pt>
                <c:pt idx="1">
                  <c:v>57.068237000000003</c:v>
                </c:pt>
                <c:pt idx="2">
                  <c:v>75.027427000000003</c:v>
                </c:pt>
                <c:pt idx="3">
                  <c:v>114.23341499999999</c:v>
                </c:pt>
                <c:pt idx="4">
                  <c:v>155.21145899999999</c:v>
                </c:pt>
                <c:pt idx="5">
                  <c:v>166.87624500000001</c:v>
                </c:pt>
                <c:pt idx="6">
                  <c:v>116.104623</c:v>
                </c:pt>
                <c:pt idx="7">
                  <c:v>93.285021</c:v>
                </c:pt>
                <c:pt idx="8">
                  <c:v>70.161934000000002</c:v>
                </c:pt>
                <c:pt idx="9">
                  <c:v>91.766864999999996</c:v>
                </c:pt>
                <c:pt idx="10">
                  <c:v>86.203828999999999</c:v>
                </c:pt>
                <c:pt idx="11">
                  <c:v>99.993398999999997</c:v>
                </c:pt>
                <c:pt idx="12">
                  <c:v>90.106700000000004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6311224"/>
        <c:axId val="186311616"/>
      </c:barChart>
      <c:dateAx>
        <c:axId val="186311224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311616"/>
        <c:crosses val="autoZero"/>
        <c:auto val="1"/>
        <c:lblOffset val="100"/>
        <c:baseTimeUnit val="months"/>
      </c:dateAx>
      <c:valAx>
        <c:axId val="186311616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589585131357913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3112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9186991869918699"/>
                  <c:y val="9.80392156862744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17.7</c:v>
                </c:pt>
                <c:pt idx="1">
                  <c:v>19.899999999999999</c:v>
                </c:pt>
                <c:pt idx="2">
                  <c:v>17.2</c:v>
                </c:pt>
                <c:pt idx="3">
                  <c:v>30.900000000000006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7.7</c:v>
                </c:pt>
                <c:pt idx="8">
                  <c:v>6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24.5</c:v>
                </c:pt>
                <c:pt idx="1">
                  <c:v>2.2000000000000002</c:v>
                </c:pt>
                <c:pt idx="2">
                  <c:v>26.2</c:v>
                </c:pt>
                <c:pt idx="3">
                  <c:v>36.300000000000004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7.3</c:v>
                </c:pt>
                <c:pt idx="8">
                  <c:v>3.3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0.26500000000000001</c:v>
                </c:pt>
                <c:pt idx="1">
                  <c:v>0.26200000000000001</c:v>
                </c:pt>
                <c:pt idx="2">
                  <c:v>0.27100000000000002</c:v>
                </c:pt>
                <c:pt idx="3">
                  <c:v>0.27100000000000002</c:v>
                </c:pt>
                <c:pt idx="4">
                  <c:v>0.27500000000000002</c:v>
                </c:pt>
                <c:pt idx="5">
                  <c:v>0.28799999999999998</c:v>
                </c:pt>
                <c:pt idx="6">
                  <c:v>0.26700000000000002</c:v>
                </c:pt>
                <c:pt idx="7">
                  <c:v>0.29399999999999998</c:v>
                </c:pt>
                <c:pt idx="8">
                  <c:v>0.27400000000000002</c:v>
                </c:pt>
                <c:pt idx="9">
                  <c:v>0.312</c:v>
                </c:pt>
                <c:pt idx="10">
                  <c:v>0.27900000000000003</c:v>
                </c:pt>
                <c:pt idx="11">
                  <c:v>3.5000000000000003E-2</c:v>
                </c:pt>
                <c:pt idx="12">
                  <c:v>0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423.62914799999999</c:v>
                </c:pt>
                <c:pt idx="1">
                  <c:v>441.60167300000001</c:v>
                </c:pt>
                <c:pt idx="2">
                  <c:v>422.77081699999997</c:v>
                </c:pt>
                <c:pt idx="3">
                  <c:v>446.480816</c:v>
                </c:pt>
                <c:pt idx="4">
                  <c:v>457.45149199999997</c:v>
                </c:pt>
                <c:pt idx="5">
                  <c:v>470.14176099999997</c:v>
                </c:pt>
                <c:pt idx="6">
                  <c:v>444.23810800000001</c:v>
                </c:pt>
                <c:pt idx="7">
                  <c:v>458.330894</c:v>
                </c:pt>
                <c:pt idx="8">
                  <c:v>421.159266</c:v>
                </c:pt>
                <c:pt idx="9">
                  <c:v>436.85727299999996</c:v>
                </c:pt>
                <c:pt idx="10">
                  <c:v>442.83554800000002</c:v>
                </c:pt>
                <c:pt idx="11">
                  <c:v>401.33550700000001</c:v>
                </c:pt>
                <c:pt idx="12">
                  <c:v>391.13119499999999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250.92337599999999</c:v>
                </c:pt>
                <c:pt idx="1">
                  <c:v>219.690934</c:v>
                </c:pt>
                <c:pt idx="2">
                  <c:v>255.53692899999999</c:v>
                </c:pt>
                <c:pt idx="3">
                  <c:v>214.87389200000001</c:v>
                </c:pt>
                <c:pt idx="4">
                  <c:v>231.39176800000001</c:v>
                </c:pt>
                <c:pt idx="5">
                  <c:v>261.57627100000002</c:v>
                </c:pt>
                <c:pt idx="6">
                  <c:v>236.36961299999999</c:v>
                </c:pt>
                <c:pt idx="7">
                  <c:v>290.26285000000001</c:v>
                </c:pt>
                <c:pt idx="8">
                  <c:v>281.88219600000002</c:v>
                </c:pt>
                <c:pt idx="9">
                  <c:v>255.62062399999999</c:v>
                </c:pt>
                <c:pt idx="10">
                  <c:v>235.47992300000001</c:v>
                </c:pt>
                <c:pt idx="11">
                  <c:v>216.34833599999999</c:v>
                </c:pt>
                <c:pt idx="12">
                  <c:v>266.35400299999998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2.1297549999999998</c:v>
                </c:pt>
                <c:pt idx="1">
                  <c:v>0.99451599999999996</c:v>
                </c:pt>
                <c:pt idx="2">
                  <c:v>1.495018</c:v>
                </c:pt>
                <c:pt idx="3">
                  <c:v>2.2291949999999998</c:v>
                </c:pt>
                <c:pt idx="4">
                  <c:v>3.1143130000000001</c:v>
                </c:pt>
                <c:pt idx="5">
                  <c:v>2.4583379999999999</c:v>
                </c:pt>
                <c:pt idx="6">
                  <c:v>2.340878</c:v>
                </c:pt>
                <c:pt idx="7">
                  <c:v>0.99089499999999997</c:v>
                </c:pt>
                <c:pt idx="8">
                  <c:v>0.81137000000000004</c:v>
                </c:pt>
                <c:pt idx="9">
                  <c:v>1.301668</c:v>
                </c:pt>
                <c:pt idx="10">
                  <c:v>2.2628509999999999</c:v>
                </c:pt>
                <c:pt idx="11">
                  <c:v>1.7680279999999999</c:v>
                </c:pt>
                <c:pt idx="12">
                  <c:v>1.685079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36.311999999999998</c:v>
                </c:pt>
                <c:pt idx="1">
                  <c:v>18.568999999999999</c:v>
                </c:pt>
                <c:pt idx="2">
                  <c:v>25.52</c:v>
                </c:pt>
                <c:pt idx="3">
                  <c:v>40.161999999999999</c:v>
                </c:pt>
                <c:pt idx="4">
                  <c:v>50.389000000000003</c:v>
                </c:pt>
                <c:pt idx="5">
                  <c:v>47.396999999999998</c:v>
                </c:pt>
                <c:pt idx="6">
                  <c:v>54.584000000000003</c:v>
                </c:pt>
                <c:pt idx="7">
                  <c:v>21.312000000000001</c:v>
                </c:pt>
                <c:pt idx="8">
                  <c:v>24.044</c:v>
                </c:pt>
                <c:pt idx="9">
                  <c:v>39.853000000000002</c:v>
                </c:pt>
                <c:pt idx="10">
                  <c:v>57.039000000000001</c:v>
                </c:pt>
                <c:pt idx="11">
                  <c:v>46.216000000000001</c:v>
                </c:pt>
                <c:pt idx="12">
                  <c:v>54.166252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25.35</c:v>
                </c:pt>
                <c:pt idx="1">
                  <c:v>25.780999999999999</c:v>
                </c:pt>
                <c:pt idx="2">
                  <c:v>25.231999999999999</c:v>
                </c:pt>
                <c:pt idx="3">
                  <c:v>27.577999999999999</c:v>
                </c:pt>
                <c:pt idx="4">
                  <c:v>29.026</c:v>
                </c:pt>
                <c:pt idx="5">
                  <c:v>26.878</c:v>
                </c:pt>
                <c:pt idx="6">
                  <c:v>22.96</c:v>
                </c:pt>
                <c:pt idx="7">
                  <c:v>19.759</c:v>
                </c:pt>
                <c:pt idx="8">
                  <c:v>16.475999999999999</c:v>
                </c:pt>
                <c:pt idx="9">
                  <c:v>17.509</c:v>
                </c:pt>
                <c:pt idx="10">
                  <c:v>18.989000000000001</c:v>
                </c:pt>
                <c:pt idx="11">
                  <c:v>17.867999999999999</c:v>
                </c:pt>
                <c:pt idx="12">
                  <c:v>24.64207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0.83099999999999996</c:v>
                </c:pt>
                <c:pt idx="1">
                  <c:v>0.83599999999999997</c:v>
                </c:pt>
                <c:pt idx="2">
                  <c:v>0.81299999999999994</c:v>
                </c:pt>
                <c:pt idx="3">
                  <c:v>0.82299999999999995</c:v>
                </c:pt>
                <c:pt idx="4">
                  <c:v>0.83099999999999996</c:v>
                </c:pt>
                <c:pt idx="5">
                  <c:v>0.68200000000000005</c:v>
                </c:pt>
                <c:pt idx="6">
                  <c:v>0.80200000000000005</c:v>
                </c:pt>
                <c:pt idx="7">
                  <c:v>0.83099999999999996</c:v>
                </c:pt>
                <c:pt idx="8">
                  <c:v>0.80300000000000005</c:v>
                </c:pt>
                <c:pt idx="9">
                  <c:v>0.78200000000000003</c:v>
                </c:pt>
                <c:pt idx="10">
                  <c:v>0.76200000000000001</c:v>
                </c:pt>
                <c:pt idx="11">
                  <c:v>0.64700000000000002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42795</c:v>
                </c:pt>
                <c:pt idx="1">
                  <c:v>42826</c:v>
                </c:pt>
                <c:pt idx="2">
                  <c:v>42856</c:v>
                </c:pt>
                <c:pt idx="3">
                  <c:v>42887</c:v>
                </c:pt>
                <c:pt idx="4">
                  <c:v>42917</c:v>
                </c:pt>
                <c:pt idx="5">
                  <c:v>42948</c:v>
                </c:pt>
                <c:pt idx="6">
                  <c:v>42979</c:v>
                </c:pt>
                <c:pt idx="7">
                  <c:v>43009</c:v>
                </c:pt>
                <c:pt idx="8">
                  <c:v>43040</c:v>
                </c:pt>
                <c:pt idx="9">
                  <c:v>43070</c:v>
                </c:pt>
                <c:pt idx="10">
                  <c:v>43101</c:v>
                </c:pt>
                <c:pt idx="11">
                  <c:v>43132</c:v>
                </c:pt>
                <c:pt idx="12">
                  <c:v>43160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86999176"/>
        <c:axId val="186999568"/>
      </c:barChart>
      <c:dateAx>
        <c:axId val="186999176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99568"/>
        <c:crosses val="autoZero"/>
        <c:auto val="1"/>
        <c:lblOffset val="100"/>
        <c:baseTimeUnit val="months"/>
      </c:dateAx>
      <c:valAx>
        <c:axId val="186999568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869991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L27" sqref="L27"/>
    </sheetView>
  </sheetViews>
  <sheetFormatPr baseColWidth="10" defaultColWidth="11.42578125" defaultRowHeight="12.75"/>
  <cols>
    <col min="1" max="1" width="0.140625" style="103" customWidth="1"/>
    <col min="2" max="2" width="2.7109375" style="103" customWidth="1"/>
    <col min="3" max="3" width="16.42578125" style="103" customWidth="1"/>
    <col min="4" max="4" width="4.7109375" style="103" customWidth="1"/>
    <col min="5" max="5" width="95.7109375" style="103" customWidth="1"/>
    <col min="6" max="16384" width="11.425781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68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F24" sqref="F24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52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468</v>
      </c>
      <c r="G9" s="119">
        <v>13.9</v>
      </c>
      <c r="H9" s="94">
        <v>1362</v>
      </c>
      <c r="I9" s="119">
        <v>6.1</v>
      </c>
      <c r="J9" s="94">
        <v>6106</v>
      </c>
      <c r="K9" s="119">
        <v>4.3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-1.0581200401201123</v>
      </c>
      <c r="H12" s="114"/>
      <c r="I12" s="114">
        <v>-0.15632662635729488</v>
      </c>
      <c r="J12" s="114"/>
      <c r="K12" s="114">
        <v>-6.2694570181753839E-2</v>
      </c>
    </row>
    <row r="13" spans="3:12">
      <c r="E13" s="96" t="s">
        <v>47</v>
      </c>
      <c r="F13" s="95"/>
      <c r="G13" s="114">
        <v>6.2072153811090445</v>
      </c>
      <c r="H13" s="114"/>
      <c r="I13" s="114">
        <v>3.0051166559001752</v>
      </c>
      <c r="J13" s="114"/>
      <c r="K13" s="114">
        <v>1.6138913285257184</v>
      </c>
    </row>
    <row r="14" spans="3:12">
      <c r="E14" s="97" t="s">
        <v>48</v>
      </c>
      <c r="F14" s="98"/>
      <c r="G14" s="115">
        <v>8.7880444091168002</v>
      </c>
      <c r="H14" s="115"/>
      <c r="I14" s="115">
        <v>3.2084646957903917</v>
      </c>
      <c r="J14" s="115"/>
      <c r="K14" s="115">
        <v>2.798301370145273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M31" sqref="M31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53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737.97859900000003</v>
      </c>
      <c r="G9" s="119">
        <v>-0.19767384081061129</v>
      </c>
      <c r="H9" s="94">
        <v>2179.8437920000001</v>
      </c>
      <c r="I9" s="119">
        <v>1.2158208949344267</v>
      </c>
      <c r="J9" s="94">
        <v>8984.5631599999997</v>
      </c>
      <c r="K9" s="119">
        <v>2.0866521587674605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-1.0478245705321076</v>
      </c>
      <c r="H12" s="114"/>
      <c r="I12" s="114">
        <v>-0.39115773372653262</v>
      </c>
      <c r="J12" s="114"/>
      <c r="K12" s="114">
        <v>-5.1929814026330234E-2</v>
      </c>
    </row>
    <row r="13" spans="3:12">
      <c r="E13" s="96" t="s">
        <v>47</v>
      </c>
      <c r="F13" s="95"/>
      <c r="G13" s="114">
        <v>-0.13432188646016474</v>
      </c>
      <c r="H13" s="114"/>
      <c r="I13" s="114">
        <v>9.9915969381236813E-2</v>
      </c>
      <c r="J13" s="114"/>
      <c r="K13" s="114">
        <v>4.2982942035352245E-2</v>
      </c>
    </row>
    <row r="14" spans="3:12">
      <c r="E14" s="97" t="s">
        <v>48</v>
      </c>
      <c r="F14" s="98"/>
      <c r="G14" s="115">
        <v>0.98447261618168636</v>
      </c>
      <c r="H14" s="115"/>
      <c r="I14" s="115">
        <v>1.5070626592797787</v>
      </c>
      <c r="J14" s="115"/>
      <c r="K14" s="115">
        <v>2.095599030758466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L26" sqref="L2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68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0" t="s">
        <v>23</v>
      </c>
      <c r="E7" s="40"/>
      <c r="F7" s="141" t="s">
        <v>22</v>
      </c>
      <c r="G7" s="142"/>
      <c r="H7" s="141" t="s">
        <v>21</v>
      </c>
      <c r="I7" s="142"/>
      <c r="J7" s="141" t="s">
        <v>20</v>
      </c>
      <c r="K7" s="142"/>
      <c r="L7" s="141" t="s">
        <v>19</v>
      </c>
      <c r="M7" s="142"/>
    </row>
    <row r="8" spans="3:23" s="37" customFormat="1" ht="12.75" customHeight="1">
      <c r="C8" s="140"/>
      <c r="E8" s="39"/>
      <c r="F8" s="38" t="s">
        <v>18</v>
      </c>
      <c r="G8" s="116" t="s">
        <v>69</v>
      </c>
      <c r="H8" s="38" t="s">
        <v>18</v>
      </c>
      <c r="I8" s="116" t="s">
        <v>69</v>
      </c>
      <c r="J8" s="38" t="s">
        <v>18</v>
      </c>
      <c r="K8" s="116" t="s">
        <v>69</v>
      </c>
      <c r="L8" s="38" t="s">
        <v>18</v>
      </c>
      <c r="M8" s="116" t="s">
        <v>69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0</v>
      </c>
      <c r="I9" s="23" t="s">
        <v>6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200.21590800000001</v>
      </c>
      <c r="G10" s="23">
        <v>12.707901691301574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40.276341000000002</v>
      </c>
      <c r="G11" s="32">
        <v>-35.455668847628864</v>
      </c>
      <c r="H11" s="33">
        <v>181.035595</v>
      </c>
      <c r="I11" s="32">
        <v>-9.3200613288596816</v>
      </c>
      <c r="J11" s="33">
        <v>18.159037000000001</v>
      </c>
      <c r="K11" s="32">
        <v>14.72959750331113</v>
      </c>
      <c r="L11" s="33">
        <v>17.014526</v>
      </c>
      <c r="M11" s="32">
        <v>12.675040237003634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61.588867999999998</v>
      </c>
      <c r="G12" s="32">
        <v>177.46495358154417</v>
      </c>
      <c r="H12" s="33">
        <v>16.518833000000001</v>
      </c>
      <c r="I12" s="32">
        <v>-13.002788689331814</v>
      </c>
      <c r="J12" s="33">
        <v>1.3669999999999999E-3</v>
      </c>
      <c r="K12" s="32">
        <v>229.39759036144576</v>
      </c>
      <c r="L12" s="33">
        <v>5.1699999999999999E-4</v>
      </c>
      <c r="M12" s="32">
        <v>21.36150234741784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193.57676699999999</v>
      </c>
      <c r="I13" s="32">
        <v>-5.5718421672005638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101.86520899999999</v>
      </c>
      <c r="G14" s="23">
        <v>20.410836700107513</v>
      </c>
      <c r="H14" s="24">
        <v>391.13119499999999</v>
      </c>
      <c r="I14" s="23">
        <v>-7.6713212850027972</v>
      </c>
      <c r="J14" s="24">
        <v>18.160404</v>
      </c>
      <c r="K14" s="23">
        <v>14.735225925439684</v>
      </c>
      <c r="L14" s="24">
        <v>17.015042999999999</v>
      </c>
      <c r="M14" s="23">
        <v>12.675285283300644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38.884349</v>
      </c>
      <c r="G15" s="23">
        <v>18.902277387496639</v>
      </c>
      <c r="H15" s="24">
        <v>266.35400299999998</v>
      </c>
      <c r="I15" s="23">
        <v>6.1495374587977807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4">
        <v>0</v>
      </c>
      <c r="G16" s="23" t="s">
        <v>6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1.685079</v>
      </c>
      <c r="I17" s="23">
        <v>-20.879209110907123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0.36848999999999998</v>
      </c>
      <c r="G18" s="23">
        <v>62.330396475770925</v>
      </c>
      <c r="H18" s="24">
        <v>54.166252</v>
      </c>
      <c r="I18" s="23">
        <v>49.169012998457809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9.7210000000000001</v>
      </c>
      <c r="G19" s="23">
        <v>-20.096991615978958</v>
      </c>
      <c r="H19" s="24">
        <v>24.64207</v>
      </c>
      <c r="I19" s="23">
        <v>-2.7926232741617358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0.22106999999999999</v>
      </c>
      <c r="G20" s="23">
        <v>112.56730769230769</v>
      </c>
      <c r="H20" s="24">
        <v>0</v>
      </c>
      <c r="I20" s="23" t="s">
        <v>6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2.3954900000000001</v>
      </c>
      <c r="G21" s="23">
        <v>-31.849502133712658</v>
      </c>
      <c r="H21" s="24">
        <v>0</v>
      </c>
      <c r="I21" s="23" t="s">
        <v>6</v>
      </c>
      <c r="J21" s="24" t="s">
        <v>6</v>
      </c>
      <c r="K21" s="23" t="s">
        <v>6</v>
      </c>
      <c r="L21" s="24" t="s">
        <v>6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11.877000000000001</v>
      </c>
      <c r="G22" s="23">
        <f>IFERROR(G23,"-")</f>
        <v>12.920707358813463</v>
      </c>
      <c r="H22" s="24" t="s">
        <v>6</v>
      </c>
      <c r="I22" s="23" t="str">
        <f t="shared" ref="I22:M22" si="0">IFERROR(I23,"-")</f>
        <v>-</v>
      </c>
      <c r="J22" s="24" t="str">
        <f t="shared" si="0"/>
        <v>-</v>
      </c>
      <c r="K22" s="23" t="str">
        <f t="shared" si="0"/>
        <v>-</v>
      </c>
      <c r="L22" s="23">
        <f t="shared" si="0"/>
        <v>0.39545000000000002</v>
      </c>
      <c r="M22" s="23">
        <f t="shared" si="0"/>
        <v>-9.7146118721461185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v>11.877000000000001</v>
      </c>
      <c r="G23" s="23">
        <v>12.920707358813463</v>
      </c>
      <c r="H23" s="24" t="s">
        <v>6</v>
      </c>
      <c r="I23" s="23" t="s">
        <v>6</v>
      </c>
      <c r="J23" s="24" t="s">
        <v>6</v>
      </c>
      <c r="K23" s="23" t="s">
        <v>6</v>
      </c>
      <c r="L23" s="23">
        <v>0.39545000000000002</v>
      </c>
      <c r="M23" s="23">
        <v>-9.7146118721461185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377.42551600000002</v>
      </c>
      <c r="G24" s="19">
        <v>13.685729163260442</v>
      </c>
      <c r="H24" s="20">
        <v>737.97859900000003</v>
      </c>
      <c r="I24" s="19">
        <v>-0.19767384081061129</v>
      </c>
      <c r="J24" s="20">
        <v>18.160404</v>
      </c>
      <c r="K24" s="19">
        <v>14.735225925439684</v>
      </c>
      <c r="L24" s="20">
        <v>17.805942999999999</v>
      </c>
      <c r="M24" s="19">
        <v>11.40583273905437</v>
      </c>
      <c r="N24" s="10"/>
      <c r="O24" s="10"/>
    </row>
    <row r="25" spans="3:16" s="2" customFormat="1" ht="12.75" customHeight="1">
      <c r="C25" s="18"/>
      <c r="E25" s="17" t="s">
        <v>67</v>
      </c>
      <c r="F25" s="16">
        <v>90.106700000000004</v>
      </c>
      <c r="G25" s="15">
        <v>15.002407340860628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149999999999999" customHeight="1">
      <c r="C26" s="14"/>
      <c r="E26" s="13" t="s">
        <v>4</v>
      </c>
      <c r="F26" s="12">
        <v>467.53221600000001</v>
      </c>
      <c r="G26" s="11">
        <v>13.937139750105766</v>
      </c>
      <c r="H26" s="12">
        <v>737.97859900000003</v>
      </c>
      <c r="I26" s="11">
        <v>-0.19767384081061129</v>
      </c>
      <c r="J26" s="12">
        <v>18.160404</v>
      </c>
      <c r="K26" s="11">
        <v>14.735225925439684</v>
      </c>
      <c r="L26" s="12">
        <v>17.805942999999999</v>
      </c>
      <c r="M26" s="11">
        <v>11.40583273905437</v>
      </c>
      <c r="N26" s="10"/>
      <c r="O26" s="10"/>
    </row>
    <row r="27" spans="3:16" s="2" customFormat="1" ht="16.149999999999999" customHeight="1">
      <c r="C27" s="14"/>
      <c r="E27" s="143" t="s">
        <v>65</v>
      </c>
      <c r="F27" s="143"/>
      <c r="G27" s="143"/>
      <c r="H27" s="143"/>
      <c r="I27" s="143"/>
      <c r="J27" s="143"/>
      <c r="K27" s="143"/>
      <c r="L27" s="20"/>
      <c r="M27" s="19"/>
      <c r="N27" s="10"/>
      <c r="O27" s="10"/>
    </row>
    <row r="28" spans="3:16" s="2" customFormat="1" ht="12.75" customHeight="1">
      <c r="C28" s="8"/>
      <c r="D28" s="8"/>
      <c r="E28" s="145" t="s">
        <v>3</v>
      </c>
      <c r="F28" s="145"/>
      <c r="G28" s="145"/>
      <c r="H28" s="145"/>
      <c r="I28" s="145"/>
      <c r="J28" s="145"/>
      <c r="K28" s="145"/>
      <c r="L28" s="145"/>
      <c r="M28" s="145"/>
      <c r="O28" s="9"/>
    </row>
    <row r="29" spans="3:16" s="2" customFormat="1" ht="12.75" customHeight="1">
      <c r="C29" s="8"/>
      <c r="D29" s="8"/>
      <c r="E29" s="144" t="s">
        <v>2</v>
      </c>
      <c r="F29" s="144"/>
      <c r="G29" s="144"/>
      <c r="H29" s="144"/>
      <c r="I29" s="144"/>
      <c r="J29" s="144"/>
      <c r="K29" s="144"/>
      <c r="L29" s="144"/>
      <c r="M29" s="144"/>
    </row>
    <row r="30" spans="3:16" s="2" customFormat="1" ht="12.75" customHeight="1">
      <c r="E30" s="144" t="s">
        <v>1</v>
      </c>
      <c r="F30" s="144"/>
      <c r="G30" s="144"/>
      <c r="H30" s="144"/>
      <c r="I30" s="144"/>
      <c r="J30" s="144"/>
      <c r="K30" s="144"/>
      <c r="L30" s="144"/>
      <c r="M30" s="144"/>
    </row>
    <row r="31" spans="3:16" s="7" customFormat="1" ht="12.75" customHeight="1">
      <c r="E31" s="144" t="s">
        <v>0</v>
      </c>
      <c r="F31" s="144"/>
      <c r="G31" s="144"/>
      <c r="H31" s="144"/>
      <c r="I31" s="144"/>
      <c r="J31" s="144"/>
      <c r="K31" s="144"/>
      <c r="L31" s="144"/>
      <c r="M31" s="144"/>
    </row>
    <row r="32" spans="3:16" ht="12.75" customHeight="1">
      <c r="C32" s="1"/>
      <c r="D32" s="1"/>
      <c r="E32" s="144" t="s">
        <v>66</v>
      </c>
      <c r="F32" s="144"/>
      <c r="G32" s="144"/>
      <c r="H32" s="144"/>
      <c r="I32" s="144"/>
      <c r="J32" s="144"/>
      <c r="K32" s="144"/>
      <c r="L32" s="144"/>
      <c r="M32" s="144"/>
    </row>
    <row r="33" spans="3:13" ht="12.75" customHeight="1">
      <c r="C33" s="1"/>
      <c r="D33" s="1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topLeftCell="A4" zoomScaleNormal="100" workbookViewId="0">
      <selection activeCell="G14" sqref="G14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36</v>
      </c>
      <c r="D7" s="54"/>
      <c r="E7" s="58"/>
    </row>
    <row r="8" spans="2:12" s="47" customFormat="1" ht="12.75" customHeight="1">
      <c r="B8" s="56"/>
      <c r="C8" s="146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6" t="s">
        <v>33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I32" sqref="I32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37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N41" sqref="N41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40</v>
      </c>
      <c r="D7" s="54"/>
      <c r="E7" s="58"/>
    </row>
    <row r="8" spans="2:12" s="47" customFormat="1" ht="12.75" customHeight="1">
      <c r="B8" s="56"/>
      <c r="C8" s="146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6" t="s">
        <v>54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F36" sqref="F36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41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workbookViewId="0">
      <selection activeCell="C27" sqref="C27"/>
    </sheetView>
  </sheetViews>
  <sheetFormatPr baseColWidth="10" defaultRowHeight="15"/>
  <cols>
    <col min="1" max="1" width="11.42578125" style="121"/>
    <col min="2" max="2" width="19.42578125" style="121" customWidth="1"/>
    <col min="3" max="16384" width="11.42578125" style="121"/>
  </cols>
  <sheetData>
    <row r="2" spans="2:4">
      <c r="B2" s="51" t="s">
        <v>35</v>
      </c>
      <c r="C2" s="120"/>
      <c r="D2" s="120"/>
    </row>
    <row r="3" spans="2:4">
      <c r="B3" s="122"/>
      <c r="C3" s="123" t="s">
        <v>34</v>
      </c>
      <c r="D3" s="123" t="s">
        <v>31</v>
      </c>
    </row>
    <row r="4" spans="2:4">
      <c r="B4" s="124" t="s">
        <v>16</v>
      </c>
      <c r="C4" s="24">
        <v>468.4</v>
      </c>
      <c r="D4" s="23">
        <f>100-SUM(D5:D14)</f>
        <v>20.500000000000014</v>
      </c>
    </row>
    <row r="5" spans="2:4">
      <c r="B5" s="124" t="s">
        <v>15</v>
      </c>
      <c r="C5" s="24">
        <v>182</v>
      </c>
      <c r="D5" s="23">
        <f t="shared" ref="D5:D14" si="0">ROUND(C5/$C$15*100,1)</f>
        <v>8</v>
      </c>
    </row>
    <row r="6" spans="2:4">
      <c r="B6" s="124" t="s">
        <v>14</v>
      </c>
      <c r="C6" s="24">
        <v>605.4</v>
      </c>
      <c r="D6" s="23">
        <f t="shared" si="0"/>
        <v>26.5</v>
      </c>
    </row>
    <row r="7" spans="2:4">
      <c r="B7" s="124" t="s">
        <v>30</v>
      </c>
      <c r="C7" s="24">
        <v>857.95</v>
      </c>
      <c r="D7" s="23">
        <f t="shared" si="0"/>
        <v>37.5</v>
      </c>
    </row>
    <row r="8" spans="2:4">
      <c r="B8" s="124" t="s">
        <v>29</v>
      </c>
      <c r="C8" s="24">
        <v>0</v>
      </c>
      <c r="D8" s="23">
        <f t="shared" si="0"/>
        <v>0</v>
      </c>
    </row>
    <row r="9" spans="2:4">
      <c r="B9" s="124" t="s">
        <v>28</v>
      </c>
      <c r="C9" s="24">
        <v>10.487000000000002</v>
      </c>
      <c r="D9" s="23">
        <f t="shared" si="0"/>
        <v>0.5</v>
      </c>
    </row>
    <row r="10" spans="2:4">
      <c r="B10" s="124" t="s">
        <v>64</v>
      </c>
      <c r="C10" s="24">
        <v>37.400000000000006</v>
      </c>
      <c r="D10" s="23">
        <f t="shared" si="0"/>
        <v>1.6</v>
      </c>
    </row>
    <row r="11" spans="2:4">
      <c r="B11" s="124" t="s">
        <v>63</v>
      </c>
      <c r="C11" s="24">
        <v>37.400000000000006</v>
      </c>
      <c r="D11" s="23">
        <f t="shared" si="0"/>
        <v>1.6</v>
      </c>
    </row>
    <row r="12" spans="2:4">
      <c r="B12" s="124" t="s">
        <v>8</v>
      </c>
      <c r="C12" s="24">
        <v>3.6474999999999906</v>
      </c>
      <c r="D12" s="23">
        <f t="shared" si="0"/>
        <v>0.2</v>
      </c>
    </row>
    <row r="13" spans="2:4">
      <c r="B13" s="124" t="s">
        <v>7</v>
      </c>
      <c r="C13" s="24">
        <v>80.05728499999978</v>
      </c>
      <c r="D13" s="23">
        <f t="shared" si="0"/>
        <v>3.5</v>
      </c>
    </row>
    <row r="14" spans="2:4">
      <c r="B14" s="124" t="s">
        <v>27</v>
      </c>
      <c r="C14" s="24">
        <v>2.13</v>
      </c>
      <c r="D14" s="23">
        <f t="shared" si="0"/>
        <v>0.1</v>
      </c>
    </row>
    <row r="15" spans="2:4">
      <c r="B15" s="125" t="s">
        <v>25</v>
      </c>
      <c r="C15" s="126">
        <f>SUM(C4:C14)</f>
        <v>2284.8717850000003</v>
      </c>
      <c r="D15" s="127">
        <f>SUM(D4:D14)</f>
        <v>100</v>
      </c>
    </row>
    <row r="16" spans="2:4">
      <c r="B16" s="120"/>
      <c r="C16" s="128"/>
      <c r="D16" s="128"/>
    </row>
    <row r="17" spans="2:4">
      <c r="B17" s="51" t="s">
        <v>32</v>
      </c>
      <c r="C17" s="120"/>
      <c r="D17" s="120"/>
    </row>
    <row r="18" spans="2:4">
      <c r="B18" s="122"/>
      <c r="C18" s="123" t="s">
        <v>31</v>
      </c>
      <c r="D18" s="128"/>
    </row>
    <row r="19" spans="2:4">
      <c r="B19" s="124" t="s">
        <v>16</v>
      </c>
      <c r="C19" s="23">
        <f>100-SUM(C20:C30)</f>
        <v>42.900000000000006</v>
      </c>
      <c r="D19" s="128"/>
    </row>
    <row r="20" spans="2:4">
      <c r="B20" s="124" t="s">
        <v>15</v>
      </c>
      <c r="C20" s="23">
        <f>ROUND((O37/$O$49)*100,1)</f>
        <v>8.6</v>
      </c>
      <c r="D20" s="128"/>
    </row>
    <row r="21" spans="2:4">
      <c r="B21" s="124" t="s">
        <v>14</v>
      </c>
      <c r="C21" s="23">
        <f>ROUND((O38/$O$49)*100,1)</f>
        <v>13.2</v>
      </c>
      <c r="D21" s="128"/>
    </row>
    <row r="22" spans="2:4">
      <c r="B22" s="124" t="s">
        <v>30</v>
      </c>
      <c r="C22" s="23">
        <f>ROUND((O39/$O$49)*100,1)</f>
        <v>8.3000000000000007</v>
      </c>
      <c r="D22" s="128"/>
    </row>
    <row r="23" spans="2:4">
      <c r="B23" s="124" t="s">
        <v>29</v>
      </c>
      <c r="C23" s="23">
        <f>ROUND((O40/$O$49)*100,1)</f>
        <v>0</v>
      </c>
      <c r="D23" s="128"/>
    </row>
    <row r="24" spans="2:4">
      <c r="B24" s="124" t="s">
        <v>28</v>
      </c>
      <c r="C24" s="23">
        <f>ROUND((O44/$O$49)*100,1)</f>
        <v>0.5</v>
      </c>
      <c r="D24" s="128"/>
    </row>
    <row r="25" spans="2:4">
      <c r="B25" s="124" t="s">
        <v>64</v>
      </c>
      <c r="C25" s="23">
        <f>ROUND((O45/$O$49)*100,1)</f>
        <v>2.5</v>
      </c>
      <c r="D25" s="128"/>
    </row>
    <row r="26" spans="2:4">
      <c r="B26" s="124" t="s">
        <v>63</v>
      </c>
      <c r="C26" s="23">
        <f>ROUND((O46/$O$49)*100,1)</f>
        <v>2.5</v>
      </c>
      <c r="D26" s="128"/>
    </row>
    <row r="27" spans="2:4">
      <c r="B27" s="124" t="s">
        <v>8</v>
      </c>
      <c r="C27" s="23">
        <f>ROUND((O41/$O$49)*100,1)</f>
        <v>0.1</v>
      </c>
      <c r="D27" s="128"/>
    </row>
    <row r="28" spans="2:4">
      <c r="B28" s="124" t="s">
        <v>7</v>
      </c>
      <c r="C28" s="23">
        <f>ROUND((O42/$O$49)*100,1)</f>
        <v>2.1</v>
      </c>
      <c r="D28" s="128"/>
    </row>
    <row r="29" spans="2:4">
      <c r="B29" s="124" t="s">
        <v>27</v>
      </c>
      <c r="C29" s="23">
        <f>ROUND((O43/$O$49)*100,1)</f>
        <v>0</v>
      </c>
      <c r="D29" s="128"/>
    </row>
    <row r="30" spans="2:4">
      <c r="B30" s="124" t="s">
        <v>26</v>
      </c>
      <c r="C30" s="23">
        <f>ROUND((O48/$O$49)*100,1)</f>
        <v>19.3</v>
      </c>
      <c r="D30" s="128"/>
    </row>
    <row r="31" spans="2:4">
      <c r="B31" s="125" t="s">
        <v>25</v>
      </c>
      <c r="C31" s="127">
        <f>SUM(C19:C30)</f>
        <v>99.999999999999986</v>
      </c>
    </row>
    <row r="34" spans="2:15">
      <c r="B34" s="51" t="s">
        <v>57</v>
      </c>
    </row>
    <row r="35" spans="2:15">
      <c r="B35" s="122"/>
      <c r="C35" s="129">
        <v>42795</v>
      </c>
      <c r="D35" s="129">
        <v>42826</v>
      </c>
      <c r="E35" s="129">
        <v>42856</v>
      </c>
      <c r="F35" s="129">
        <v>42887</v>
      </c>
      <c r="G35" s="129">
        <v>42917</v>
      </c>
      <c r="H35" s="129">
        <v>42948</v>
      </c>
      <c r="I35" s="129">
        <v>42979</v>
      </c>
      <c r="J35" s="129">
        <v>43009</v>
      </c>
      <c r="K35" s="129">
        <v>43040</v>
      </c>
      <c r="L35" s="129">
        <v>43070</v>
      </c>
      <c r="M35" s="129">
        <v>43101</v>
      </c>
      <c r="N35" s="129">
        <v>43132</v>
      </c>
      <c r="O35" s="129">
        <v>43160</v>
      </c>
    </row>
    <row r="36" spans="2:15">
      <c r="B36" s="124" t="s">
        <v>16</v>
      </c>
      <c r="C36" s="24">
        <v>177.641412</v>
      </c>
      <c r="D36" s="24">
        <v>189.50862100000001</v>
      </c>
      <c r="E36" s="24">
        <v>224.832976</v>
      </c>
      <c r="F36" s="24">
        <v>269.448824</v>
      </c>
      <c r="G36" s="24">
        <v>273.73169999999999</v>
      </c>
      <c r="H36" s="24">
        <v>264.55904900000002</v>
      </c>
      <c r="I36" s="24">
        <v>238.12548799999999</v>
      </c>
      <c r="J36" s="24">
        <v>197.28790599999999</v>
      </c>
      <c r="K36" s="24">
        <v>153.25211400000001</v>
      </c>
      <c r="L36" s="24">
        <v>204.441261</v>
      </c>
      <c r="M36" s="24">
        <v>198.55498600000001</v>
      </c>
      <c r="N36" s="24">
        <v>192.79489100000001</v>
      </c>
      <c r="O36" s="24">
        <v>200.21590800000001</v>
      </c>
    </row>
    <row r="37" spans="2:15">
      <c r="B37" s="124" t="s">
        <v>15</v>
      </c>
      <c r="C37" s="24">
        <v>62.401051000000002</v>
      </c>
      <c r="D37" s="24">
        <v>72.729669000000001</v>
      </c>
      <c r="E37" s="24">
        <v>88.030043000000006</v>
      </c>
      <c r="F37" s="24">
        <v>96.848533000000003</v>
      </c>
      <c r="G37" s="24">
        <v>107.03095</v>
      </c>
      <c r="H37" s="24">
        <v>88.492990000000006</v>
      </c>
      <c r="I37" s="24">
        <v>42.503577999999997</v>
      </c>
      <c r="J37" s="24">
        <v>27.252943999999999</v>
      </c>
      <c r="K37" s="24">
        <v>25.254999999999999</v>
      </c>
      <c r="L37" s="24">
        <v>33.156188999999998</v>
      </c>
      <c r="M37" s="24">
        <v>35.374102999999998</v>
      </c>
      <c r="N37" s="24">
        <v>39.245297000000001</v>
      </c>
      <c r="O37" s="24">
        <v>40.276341000000002</v>
      </c>
    </row>
    <row r="38" spans="2:15">
      <c r="B38" s="124" t="s">
        <v>14</v>
      </c>
      <c r="C38" s="24">
        <v>22.19699</v>
      </c>
      <c r="D38" s="24">
        <v>14.153174</v>
      </c>
      <c r="E38" s="24">
        <v>29.329018999999999</v>
      </c>
      <c r="F38" s="24">
        <v>39.526795999999997</v>
      </c>
      <c r="G38" s="24">
        <v>59.315126999999997</v>
      </c>
      <c r="H38" s="24">
        <v>82.009630999999999</v>
      </c>
      <c r="I38" s="24">
        <v>81.625907999999995</v>
      </c>
      <c r="J38" s="24">
        <v>74.939629999999994</v>
      </c>
      <c r="K38" s="24">
        <v>62.142018999999998</v>
      </c>
      <c r="L38" s="24">
        <v>64.867774999999995</v>
      </c>
      <c r="M38" s="24">
        <v>59.556201999999999</v>
      </c>
      <c r="N38" s="24">
        <v>59.632269999999998</v>
      </c>
      <c r="O38" s="24">
        <v>61.588867999999998</v>
      </c>
    </row>
    <row r="39" spans="2:15">
      <c r="B39" s="124" t="s">
        <v>11</v>
      </c>
      <c r="C39" s="24">
        <v>32.702779</v>
      </c>
      <c r="D39" s="24">
        <v>37.339869</v>
      </c>
      <c r="E39" s="24">
        <v>26.810832999999999</v>
      </c>
      <c r="F39" s="24">
        <v>13.028306000000001</v>
      </c>
      <c r="G39" s="24">
        <v>35.387374999999999</v>
      </c>
      <c r="H39" s="24">
        <v>56.26361</v>
      </c>
      <c r="I39" s="24">
        <v>13.675324</v>
      </c>
      <c r="J39" s="24">
        <v>40.854672000000001</v>
      </c>
      <c r="K39" s="24">
        <v>60.509489000000002</v>
      </c>
      <c r="L39" s="24">
        <v>36.223999999999997</v>
      </c>
      <c r="M39" s="24">
        <v>31.199051000000001</v>
      </c>
      <c r="N39" s="24">
        <v>48.598584000000002</v>
      </c>
      <c r="O39" s="24">
        <v>38.884349</v>
      </c>
    </row>
    <row r="40" spans="2:15">
      <c r="B40" s="124" t="s">
        <v>29</v>
      </c>
      <c r="C40" s="24">
        <v>0</v>
      </c>
      <c r="D40" s="24">
        <v>0</v>
      </c>
      <c r="E40" s="24">
        <v>1.3380000000000001</v>
      </c>
      <c r="F40" s="24">
        <v>1.706</v>
      </c>
      <c r="G40" s="24">
        <v>3.1280000000000001</v>
      </c>
      <c r="H40" s="24">
        <v>4.5548469999999996</v>
      </c>
      <c r="I40" s="24">
        <v>2.3769999999999998</v>
      </c>
      <c r="J40" s="24">
        <v>1.6419999999999999</v>
      </c>
      <c r="K40" s="24">
        <v>0</v>
      </c>
      <c r="L40" s="24">
        <v>0</v>
      </c>
      <c r="M40" s="24">
        <v>0</v>
      </c>
      <c r="N40" s="24">
        <v>0</v>
      </c>
      <c r="O40" s="24">
        <v>0</v>
      </c>
    </row>
    <row r="41" spans="2:15">
      <c r="B41" s="124" t="s">
        <v>8</v>
      </c>
      <c r="C41" s="24">
        <v>0.22700000000000001</v>
      </c>
      <c r="D41" s="24">
        <v>0.23799999999999999</v>
      </c>
      <c r="E41" s="24">
        <v>0.127</v>
      </c>
      <c r="F41" s="24">
        <v>0.13</v>
      </c>
      <c r="G41" s="24">
        <v>0.17599999999999999</v>
      </c>
      <c r="H41" s="24">
        <v>0.17199999999999999</v>
      </c>
      <c r="I41" s="24">
        <v>0.183</v>
      </c>
      <c r="J41" s="24">
        <v>0.19500000000000001</v>
      </c>
      <c r="K41" s="24">
        <v>0.34300000000000003</v>
      </c>
      <c r="L41" s="24">
        <v>0.38200000000000001</v>
      </c>
      <c r="M41" s="24">
        <v>0.253</v>
      </c>
      <c r="N41" s="24">
        <v>0.32400000000000001</v>
      </c>
      <c r="O41" s="24">
        <v>0.36848999999999998</v>
      </c>
    </row>
    <row r="42" spans="2:15">
      <c r="B42" s="124" t="s">
        <v>7</v>
      </c>
      <c r="C42" s="24">
        <v>12.166</v>
      </c>
      <c r="D42" s="24">
        <v>12.672000000000001</v>
      </c>
      <c r="E42" s="24">
        <v>13.654999999999999</v>
      </c>
      <c r="F42" s="24">
        <v>13.302</v>
      </c>
      <c r="G42" s="24">
        <v>13.3</v>
      </c>
      <c r="H42" s="24">
        <v>12.436999999999999</v>
      </c>
      <c r="I42" s="24">
        <v>10.18</v>
      </c>
      <c r="J42" s="24">
        <v>9.7210000000000001</v>
      </c>
      <c r="K42" s="24">
        <v>7.258</v>
      </c>
      <c r="L42" s="24">
        <v>5.556</v>
      </c>
      <c r="M42" s="24">
        <v>7.0149999999999997</v>
      </c>
      <c r="N42" s="24">
        <v>5.3579999999999997</v>
      </c>
      <c r="O42" s="24">
        <v>9.7210000000000001</v>
      </c>
    </row>
    <row r="43" spans="2:15">
      <c r="B43" s="25" t="s">
        <v>27</v>
      </c>
      <c r="C43" s="24">
        <v>0.104</v>
      </c>
      <c r="D43" s="24">
        <v>0.19800000000000001</v>
      </c>
      <c r="E43" s="24">
        <v>0.224</v>
      </c>
      <c r="F43" s="24">
        <v>0.16400000000000001</v>
      </c>
      <c r="G43" s="24">
        <v>7.5999999999999998E-2</v>
      </c>
      <c r="H43" s="24">
        <v>7.2999999999999995E-2</v>
      </c>
      <c r="I43" s="24">
        <v>8.6999999999999994E-2</v>
      </c>
      <c r="J43" s="24">
        <v>0.106</v>
      </c>
      <c r="K43" s="24">
        <v>0.127</v>
      </c>
      <c r="L43" s="24">
        <v>0.13700000000000001</v>
      </c>
      <c r="M43" s="24">
        <v>0.219</v>
      </c>
      <c r="N43" s="24">
        <v>0.16600000000000001</v>
      </c>
      <c r="O43" s="24">
        <v>0.22106999999999999</v>
      </c>
    </row>
    <row r="44" spans="2:15">
      <c r="B44" s="25" t="s">
        <v>28</v>
      </c>
      <c r="C44" s="24">
        <v>3.5150000000000001</v>
      </c>
      <c r="D44" s="24">
        <v>1.9530000000000001</v>
      </c>
      <c r="E44" s="24">
        <v>1.988</v>
      </c>
      <c r="F44" s="24">
        <v>2.7770000000000001</v>
      </c>
      <c r="G44" s="24">
        <v>3.0590000000000002</v>
      </c>
      <c r="H44" s="24">
        <v>3.488</v>
      </c>
      <c r="I44" s="24">
        <v>3.2160000000000002</v>
      </c>
      <c r="J44" s="24">
        <v>3.35</v>
      </c>
      <c r="K44" s="24">
        <v>3.0990000000000002</v>
      </c>
      <c r="L44" s="24">
        <v>3.6</v>
      </c>
      <c r="M44" s="24">
        <v>3.1829999999999998</v>
      </c>
      <c r="N44" s="24">
        <v>3.0840000000000001</v>
      </c>
      <c r="O44" s="24">
        <v>2.3954900000000001</v>
      </c>
    </row>
    <row r="45" spans="2:15">
      <c r="B45" s="124" t="s">
        <v>64</v>
      </c>
      <c r="C45" s="24">
        <f>C46</f>
        <v>10.518000000000001</v>
      </c>
      <c r="D45" s="24">
        <f t="shared" ref="D45:O45" si="1">D46</f>
        <v>14.686</v>
      </c>
      <c r="E45" s="24">
        <f t="shared" si="1"/>
        <v>11.21</v>
      </c>
      <c r="F45" s="24">
        <f t="shared" si="1"/>
        <v>14.0465</v>
      </c>
      <c r="G45" s="24">
        <f t="shared" si="1"/>
        <v>14.055999999999999</v>
      </c>
      <c r="H45" s="24">
        <f t="shared" si="1"/>
        <v>14.3255</v>
      </c>
      <c r="I45" s="24">
        <f t="shared" si="1"/>
        <v>15.0265</v>
      </c>
      <c r="J45" s="24">
        <f t="shared" si="1"/>
        <v>13.983000000000001</v>
      </c>
      <c r="K45" s="24">
        <f t="shared" si="1"/>
        <v>11.279</v>
      </c>
      <c r="L45" s="24">
        <f t="shared" si="1"/>
        <v>9.9819999999999993</v>
      </c>
      <c r="M45" s="24">
        <f t="shared" si="1"/>
        <v>7.4814999999999996</v>
      </c>
      <c r="N45" s="24">
        <f t="shared" si="1"/>
        <v>4.4560000000000004</v>
      </c>
      <c r="O45" s="24">
        <f t="shared" si="1"/>
        <v>11.877000000000001</v>
      </c>
    </row>
    <row r="46" spans="2:15">
      <c r="B46" s="124" t="s">
        <v>63</v>
      </c>
      <c r="C46" s="24">
        <v>10.518000000000001</v>
      </c>
      <c r="D46" s="24">
        <v>14.686</v>
      </c>
      <c r="E46" s="24">
        <v>11.21</v>
      </c>
      <c r="F46" s="24">
        <v>14.0465</v>
      </c>
      <c r="G46" s="24">
        <v>14.055999999999999</v>
      </c>
      <c r="H46" s="24">
        <v>14.3255</v>
      </c>
      <c r="I46" s="24">
        <v>15.0265</v>
      </c>
      <c r="J46" s="24">
        <v>13.983000000000001</v>
      </c>
      <c r="K46" s="24">
        <v>11.279</v>
      </c>
      <c r="L46" s="24">
        <v>9.9819999999999993</v>
      </c>
      <c r="M46" s="24">
        <v>7.4814999999999996</v>
      </c>
      <c r="N46" s="24">
        <v>4.4560000000000004</v>
      </c>
      <c r="O46" s="24">
        <v>11.877000000000001</v>
      </c>
    </row>
    <row r="47" spans="2:15">
      <c r="B47" s="130" t="s">
        <v>5</v>
      </c>
      <c r="C47" s="20">
        <f>SUM(C36:C46)</f>
        <v>331.99023199999999</v>
      </c>
      <c r="D47" s="20">
        <f t="shared" ref="D47:O47" si="2">SUM(D36:D46)</f>
        <v>358.16433299999994</v>
      </c>
      <c r="E47" s="20">
        <f t="shared" si="2"/>
        <v>408.75487099999998</v>
      </c>
      <c r="F47" s="20">
        <f t="shared" si="2"/>
        <v>465.02445899999998</v>
      </c>
      <c r="G47" s="20">
        <f t="shared" si="2"/>
        <v>523.3161520000001</v>
      </c>
      <c r="H47" s="20">
        <f t="shared" si="2"/>
        <v>540.70112700000016</v>
      </c>
      <c r="I47" s="20">
        <f t="shared" si="2"/>
        <v>422.02629799999994</v>
      </c>
      <c r="J47" s="20">
        <f t="shared" si="2"/>
        <v>383.31515199999996</v>
      </c>
      <c r="K47" s="20">
        <f t="shared" si="2"/>
        <v>334.54362200000003</v>
      </c>
      <c r="L47" s="20">
        <f t="shared" si="2"/>
        <v>368.32822499999997</v>
      </c>
      <c r="M47" s="20">
        <f t="shared" si="2"/>
        <v>350.31734199999994</v>
      </c>
      <c r="N47" s="20">
        <f t="shared" si="2"/>
        <v>358.11504200000007</v>
      </c>
      <c r="O47" s="20">
        <f t="shared" si="2"/>
        <v>377.42551600000002</v>
      </c>
    </row>
    <row r="48" spans="2:15">
      <c r="B48" s="124" t="s">
        <v>26</v>
      </c>
      <c r="C48" s="16">
        <v>78.352012000000002</v>
      </c>
      <c r="D48" s="16">
        <v>57.068237000000003</v>
      </c>
      <c r="E48" s="16">
        <v>75.027427000000003</v>
      </c>
      <c r="F48" s="16">
        <v>114.23341499999999</v>
      </c>
      <c r="G48" s="16">
        <v>155.21145899999999</v>
      </c>
      <c r="H48" s="16">
        <v>166.87624500000001</v>
      </c>
      <c r="I48" s="16">
        <v>116.104623</v>
      </c>
      <c r="J48" s="16">
        <v>93.285021</v>
      </c>
      <c r="K48" s="16">
        <v>70.161934000000002</v>
      </c>
      <c r="L48" s="16">
        <v>91.766864999999996</v>
      </c>
      <c r="M48" s="16">
        <v>86.203828999999999</v>
      </c>
      <c r="N48" s="16">
        <v>99.993398999999997</v>
      </c>
      <c r="O48" s="16">
        <v>90.106700000000004</v>
      </c>
    </row>
    <row r="49" spans="2:15">
      <c r="B49" s="131" t="s">
        <v>4</v>
      </c>
      <c r="C49" s="12">
        <f>SUM(C47:C48)</f>
        <v>410.34224399999999</v>
      </c>
      <c r="D49" s="12">
        <f t="shared" ref="D49:O49" si="3">SUM(D47:D48)</f>
        <v>415.23256999999995</v>
      </c>
      <c r="E49" s="12">
        <f t="shared" si="3"/>
        <v>483.78229799999997</v>
      </c>
      <c r="F49" s="12">
        <f t="shared" si="3"/>
        <v>579.25787400000002</v>
      </c>
      <c r="G49" s="12">
        <f t="shared" si="3"/>
        <v>678.52761100000009</v>
      </c>
      <c r="H49" s="12">
        <f t="shared" si="3"/>
        <v>707.5773720000002</v>
      </c>
      <c r="I49" s="12">
        <f t="shared" si="3"/>
        <v>538.13092099999994</v>
      </c>
      <c r="J49" s="12">
        <f t="shared" si="3"/>
        <v>476.60017299999993</v>
      </c>
      <c r="K49" s="12">
        <f t="shared" si="3"/>
        <v>404.705556</v>
      </c>
      <c r="L49" s="12">
        <f t="shared" si="3"/>
        <v>460.09508999999997</v>
      </c>
      <c r="M49" s="12">
        <f t="shared" si="3"/>
        <v>436.52117099999992</v>
      </c>
      <c r="N49" s="12">
        <f t="shared" si="3"/>
        <v>458.10844100000008</v>
      </c>
      <c r="O49" s="12">
        <f t="shared" si="3"/>
        <v>467.53221600000001</v>
      </c>
    </row>
    <row r="50" spans="2:15">
      <c r="B50" s="73" t="s">
        <v>61</v>
      </c>
      <c r="C50" s="132">
        <f t="shared" ref="C50:O50" si="4">SUM(C37:C38,C40)</f>
        <v>84.598040999999995</v>
      </c>
      <c r="D50" s="132">
        <f t="shared" si="4"/>
        <v>86.882843000000008</v>
      </c>
      <c r="E50" s="132">
        <f t="shared" si="4"/>
        <v>118.697062</v>
      </c>
      <c r="F50" s="132">
        <f t="shared" si="4"/>
        <v>138.08132899999998</v>
      </c>
      <c r="G50" s="132">
        <f t="shared" si="4"/>
        <v>169.47407700000002</v>
      </c>
      <c r="H50" s="132">
        <f t="shared" si="4"/>
        <v>175.057468</v>
      </c>
      <c r="I50" s="132">
        <f t="shared" si="4"/>
        <v>126.50648599999998</v>
      </c>
      <c r="J50" s="132">
        <f t="shared" si="4"/>
        <v>103.83457399999999</v>
      </c>
      <c r="K50" s="132">
        <f t="shared" si="4"/>
        <v>87.397019</v>
      </c>
      <c r="L50" s="132">
        <f t="shared" si="4"/>
        <v>98.023963999999992</v>
      </c>
      <c r="M50" s="132">
        <f t="shared" si="4"/>
        <v>94.930305000000004</v>
      </c>
      <c r="N50" s="132">
        <f t="shared" si="4"/>
        <v>98.877566999999999</v>
      </c>
      <c r="O50" s="132">
        <f t="shared" si="4"/>
        <v>101.86520899999999</v>
      </c>
    </row>
    <row r="52" spans="2:15">
      <c r="B52" s="51" t="s">
        <v>39</v>
      </c>
      <c r="C52" s="120"/>
      <c r="D52" s="120"/>
    </row>
    <row r="53" spans="2:15">
      <c r="B53" s="122"/>
      <c r="C53" s="123" t="s">
        <v>34</v>
      </c>
      <c r="D53" s="123" t="s">
        <v>31</v>
      </c>
    </row>
    <row r="54" spans="2:15">
      <c r="B54" s="124" t="s">
        <v>15</v>
      </c>
      <c r="C54" s="24">
        <v>495.92000000000013</v>
      </c>
      <c r="D54" s="23">
        <f>ROUND(C54/$C$64*100,1)</f>
        <v>17.7</v>
      </c>
    </row>
    <row r="55" spans="2:15">
      <c r="B55" s="124" t="s">
        <v>14</v>
      </c>
      <c r="C55" s="24">
        <v>557.1400000000001</v>
      </c>
      <c r="D55" s="23">
        <f>ROUND(C55/$C$64*100,1)</f>
        <v>19.899999999999999</v>
      </c>
    </row>
    <row r="56" spans="2:15">
      <c r="B56" s="124" t="s">
        <v>13</v>
      </c>
      <c r="C56" s="24">
        <v>482.64</v>
      </c>
      <c r="D56" s="23">
        <f t="shared" ref="D56:D63" si="5">ROUND(C56/$C$64*100,1)</f>
        <v>17.2</v>
      </c>
    </row>
    <row r="57" spans="2:15">
      <c r="B57" s="124" t="s">
        <v>30</v>
      </c>
      <c r="C57" s="24">
        <v>864.2</v>
      </c>
      <c r="D57" s="23">
        <f>100-SUM(D54:D56,D58:D63)</f>
        <v>30.900000000000006</v>
      </c>
    </row>
    <row r="58" spans="2:15">
      <c r="B58" s="124" t="s">
        <v>28</v>
      </c>
      <c r="C58" s="24">
        <v>0</v>
      </c>
      <c r="D58" s="23">
        <f>ROUND(C58/$C$64*100,1)</f>
        <v>0</v>
      </c>
    </row>
    <row r="59" spans="2:15">
      <c r="B59" s="124" t="s">
        <v>17</v>
      </c>
      <c r="C59" s="24">
        <v>2.02</v>
      </c>
      <c r="D59" s="23">
        <f t="shared" si="5"/>
        <v>0.1</v>
      </c>
    </row>
    <row r="60" spans="2:15">
      <c r="B60" s="124" t="s">
        <v>9</v>
      </c>
      <c r="C60" s="24">
        <v>11.39</v>
      </c>
      <c r="D60" s="23">
        <f t="shared" si="5"/>
        <v>0.4</v>
      </c>
    </row>
    <row r="61" spans="2:15">
      <c r="B61" s="124" t="s">
        <v>8</v>
      </c>
      <c r="C61" s="24">
        <v>216.09999999999997</v>
      </c>
      <c r="D61" s="23">
        <f t="shared" si="5"/>
        <v>7.7</v>
      </c>
    </row>
    <row r="62" spans="2:15">
      <c r="B62" s="124" t="s">
        <v>7</v>
      </c>
      <c r="C62" s="24">
        <v>167.2255699999985</v>
      </c>
      <c r="D62" s="23">
        <f t="shared" si="5"/>
        <v>6</v>
      </c>
    </row>
    <row r="63" spans="2:15">
      <c r="B63" s="124" t="s">
        <v>27</v>
      </c>
      <c r="C63" s="24">
        <v>3.6960000000000002</v>
      </c>
      <c r="D63" s="23">
        <f t="shared" si="5"/>
        <v>0.1</v>
      </c>
    </row>
    <row r="64" spans="2:15">
      <c r="B64" s="125" t="s">
        <v>25</v>
      </c>
      <c r="C64" s="126">
        <f>SUM(C54:C63)</f>
        <v>2800.3315699999989</v>
      </c>
      <c r="D64" s="127">
        <f>SUM(D54:D63)</f>
        <v>100</v>
      </c>
    </row>
    <row r="65" spans="2:4">
      <c r="B65" s="120"/>
      <c r="C65" s="120"/>
      <c r="D65" s="128"/>
    </row>
    <row r="66" spans="2:4">
      <c r="B66" s="120"/>
      <c r="C66" s="120"/>
      <c r="D66" s="128"/>
    </row>
    <row r="67" spans="2:4">
      <c r="B67" s="120"/>
      <c r="C67" s="120"/>
      <c r="D67" s="128"/>
    </row>
    <row r="68" spans="2:4">
      <c r="B68" s="120"/>
      <c r="C68" s="120"/>
      <c r="D68" s="120"/>
    </row>
    <row r="69" spans="2:4">
      <c r="B69" s="51" t="s">
        <v>38</v>
      </c>
      <c r="C69" s="120"/>
      <c r="D69" s="120"/>
    </row>
    <row r="70" spans="2:4">
      <c r="B70" s="122"/>
      <c r="C70" s="123" t="s">
        <v>31</v>
      </c>
      <c r="D70" s="128"/>
    </row>
    <row r="71" spans="2:4">
      <c r="B71" s="124" t="s">
        <v>15</v>
      </c>
      <c r="C71" s="23">
        <f>ROUND((O86/$O$95)*100,1)</f>
        <v>24.5</v>
      </c>
      <c r="D71" s="128"/>
    </row>
    <row r="72" spans="2:4">
      <c r="B72" s="124" t="s">
        <v>14</v>
      </c>
      <c r="C72" s="23">
        <f>ROUND((O87/$O$95)*100,1)</f>
        <v>2.2000000000000002</v>
      </c>
      <c r="D72" s="128"/>
    </row>
    <row r="73" spans="2:4">
      <c r="B73" s="124" t="s">
        <v>13</v>
      </c>
      <c r="C73" s="23">
        <f>ROUND((O88/$O$95)*100,1)</f>
        <v>26.2</v>
      </c>
      <c r="D73" s="128"/>
    </row>
    <row r="74" spans="2:4">
      <c r="B74" s="124" t="s">
        <v>30</v>
      </c>
      <c r="C74" s="23">
        <f>100-SUM(C71:C73,C75:C80)</f>
        <v>36.300000000000004</v>
      </c>
      <c r="D74" s="128"/>
    </row>
    <row r="75" spans="2:4">
      <c r="B75" s="124" t="s">
        <v>28</v>
      </c>
      <c r="C75" s="23">
        <f>ROUND((O94/$O$95)*100,1)</f>
        <v>0</v>
      </c>
      <c r="D75" s="128"/>
    </row>
    <row r="76" spans="2:4">
      <c r="B76" s="124" t="s">
        <v>17</v>
      </c>
      <c r="C76" s="23">
        <f>ROUND((O85/$O$95)*100,1)</f>
        <v>0</v>
      </c>
      <c r="D76" s="120"/>
    </row>
    <row r="77" spans="2:4">
      <c r="B77" s="124" t="s">
        <v>9</v>
      </c>
      <c r="C77" s="23">
        <f>ROUND((O90/$O$95)*100,1)</f>
        <v>0.2</v>
      </c>
      <c r="D77" s="120"/>
    </row>
    <row r="78" spans="2:4">
      <c r="B78" s="124" t="s">
        <v>8</v>
      </c>
      <c r="C78" s="23">
        <f>ROUND((O91/$O$95)*100,1)</f>
        <v>7.3</v>
      </c>
      <c r="D78" s="128"/>
    </row>
    <row r="79" spans="2:4">
      <c r="B79" s="124" t="s">
        <v>7</v>
      </c>
      <c r="C79" s="23">
        <f>ROUND((O92/$O$95)*100,1)</f>
        <v>3.3</v>
      </c>
      <c r="D79" s="128"/>
    </row>
    <row r="80" spans="2:4">
      <c r="B80" s="124" t="s">
        <v>27</v>
      </c>
      <c r="C80" s="23">
        <f>ROUND((O93/$O$95)*100,1)</f>
        <v>0</v>
      </c>
      <c r="D80" s="128"/>
    </row>
    <row r="81" spans="2:15">
      <c r="B81" s="125" t="s">
        <v>25</v>
      </c>
      <c r="C81" s="127">
        <f>SUM(C71:C80)</f>
        <v>100</v>
      </c>
      <c r="D81" s="128"/>
    </row>
    <row r="83" spans="2:15">
      <c r="B83" s="51" t="s">
        <v>41</v>
      </c>
    </row>
    <row r="84" spans="2:15">
      <c r="B84" s="122"/>
      <c r="C84" s="129">
        <v>42795</v>
      </c>
      <c r="D84" s="129">
        <v>42826</v>
      </c>
      <c r="E84" s="129">
        <v>42856</v>
      </c>
      <c r="F84" s="129">
        <v>42887</v>
      </c>
      <c r="G84" s="129">
        <v>42917</v>
      </c>
      <c r="H84" s="129">
        <v>42948</v>
      </c>
      <c r="I84" s="129">
        <v>42979</v>
      </c>
      <c r="J84" s="129">
        <v>43009</v>
      </c>
      <c r="K84" s="129">
        <v>43040</v>
      </c>
      <c r="L84" s="129">
        <v>43070</v>
      </c>
      <c r="M84" s="129">
        <v>43101</v>
      </c>
      <c r="N84" s="129">
        <v>43132</v>
      </c>
      <c r="O84" s="129">
        <v>43160</v>
      </c>
    </row>
    <row r="85" spans="2:15">
      <c r="B85" s="124" t="s">
        <v>17</v>
      </c>
      <c r="C85" s="24">
        <v>0.26500000000000001</v>
      </c>
      <c r="D85" s="24">
        <v>0.26200000000000001</v>
      </c>
      <c r="E85" s="24">
        <v>0.27100000000000002</v>
      </c>
      <c r="F85" s="24">
        <v>0.27100000000000002</v>
      </c>
      <c r="G85" s="24">
        <v>0.27500000000000002</v>
      </c>
      <c r="H85" s="24">
        <v>0.28799999999999998</v>
      </c>
      <c r="I85" s="24">
        <v>0.26700000000000002</v>
      </c>
      <c r="J85" s="24">
        <v>0.29399999999999998</v>
      </c>
      <c r="K85" s="24">
        <v>0.27400000000000002</v>
      </c>
      <c r="L85" s="24">
        <v>0.312</v>
      </c>
      <c r="M85" s="24">
        <v>0.27900000000000003</v>
      </c>
      <c r="N85" s="24">
        <v>3.5000000000000003E-2</v>
      </c>
      <c r="O85" s="24">
        <v>0</v>
      </c>
    </row>
    <row r="86" spans="2:15">
      <c r="B86" s="124" t="s">
        <v>15</v>
      </c>
      <c r="C86" s="24">
        <v>199.64238800000001</v>
      </c>
      <c r="D86" s="24">
        <v>210.39763500000001</v>
      </c>
      <c r="E86" s="24">
        <v>214.52666099999999</v>
      </c>
      <c r="F86" s="24">
        <v>195.945864</v>
      </c>
      <c r="G86" s="24">
        <v>212.74062599999999</v>
      </c>
      <c r="H86" s="24">
        <v>224.846722</v>
      </c>
      <c r="I86" s="24">
        <v>211.955039</v>
      </c>
      <c r="J86" s="24">
        <v>232.63630900000001</v>
      </c>
      <c r="K86" s="24">
        <v>209.59562099999999</v>
      </c>
      <c r="L86" s="24">
        <v>201.73116099999999</v>
      </c>
      <c r="M86" s="24">
        <v>213.63449900000001</v>
      </c>
      <c r="N86" s="24">
        <v>192.48790700000001</v>
      </c>
      <c r="O86" s="24">
        <v>181.035595</v>
      </c>
    </row>
    <row r="87" spans="2:15">
      <c r="B87" s="124" t="s">
        <v>14</v>
      </c>
      <c r="C87" s="24">
        <v>18.987773000000001</v>
      </c>
      <c r="D87" s="24">
        <v>12.640722</v>
      </c>
      <c r="E87" s="24">
        <v>17.181505000000001</v>
      </c>
      <c r="F87" s="24">
        <v>14.31457</v>
      </c>
      <c r="G87" s="24">
        <v>22.105947</v>
      </c>
      <c r="H87" s="24">
        <v>21.770814000000001</v>
      </c>
      <c r="I87" s="24">
        <v>23.422578999999999</v>
      </c>
      <c r="J87" s="24">
        <v>22.577283999999999</v>
      </c>
      <c r="K87" s="24">
        <v>20.472200000000001</v>
      </c>
      <c r="L87" s="24">
        <v>18.992006</v>
      </c>
      <c r="M87" s="24">
        <v>16.383044999999999</v>
      </c>
      <c r="N87" s="24">
        <v>17.868262000000001</v>
      </c>
      <c r="O87" s="24">
        <v>16.518833000000001</v>
      </c>
    </row>
    <row r="88" spans="2:15">
      <c r="B88" s="124" t="s">
        <v>13</v>
      </c>
      <c r="C88" s="24">
        <v>204.998987</v>
      </c>
      <c r="D88" s="24">
        <v>218.56331599999999</v>
      </c>
      <c r="E88" s="24">
        <v>191.06265099999999</v>
      </c>
      <c r="F88" s="24">
        <v>236.220382</v>
      </c>
      <c r="G88" s="24">
        <v>222.604919</v>
      </c>
      <c r="H88" s="24">
        <v>223.524225</v>
      </c>
      <c r="I88" s="24">
        <v>208.86049</v>
      </c>
      <c r="J88" s="24">
        <v>203.117301</v>
      </c>
      <c r="K88" s="24">
        <v>191.09144499999999</v>
      </c>
      <c r="L88" s="24">
        <v>216.134106</v>
      </c>
      <c r="M88" s="24">
        <v>212.818004</v>
      </c>
      <c r="N88" s="24">
        <v>190.97933800000001</v>
      </c>
      <c r="O88" s="24">
        <v>193.57676699999999</v>
      </c>
    </row>
    <row r="89" spans="2:15">
      <c r="B89" s="124" t="s">
        <v>11</v>
      </c>
      <c r="C89" s="24">
        <v>250.92337599999999</v>
      </c>
      <c r="D89" s="24">
        <v>219.690934</v>
      </c>
      <c r="E89" s="24">
        <v>255.53692899999999</v>
      </c>
      <c r="F89" s="24">
        <v>214.87389200000001</v>
      </c>
      <c r="G89" s="24">
        <v>231.39176800000001</v>
      </c>
      <c r="H89" s="24">
        <v>261.57627100000002</v>
      </c>
      <c r="I89" s="24">
        <v>236.36961299999999</v>
      </c>
      <c r="J89" s="24">
        <v>290.26285000000001</v>
      </c>
      <c r="K89" s="24">
        <v>281.88219600000002</v>
      </c>
      <c r="L89" s="24">
        <v>255.62062399999999</v>
      </c>
      <c r="M89" s="24">
        <v>235.47992300000001</v>
      </c>
      <c r="N89" s="24">
        <v>216.34833599999999</v>
      </c>
      <c r="O89" s="24">
        <v>266.35400299999998</v>
      </c>
    </row>
    <row r="90" spans="2:15">
      <c r="B90" s="124" t="s">
        <v>9</v>
      </c>
      <c r="C90" s="24">
        <v>2.1297549999999998</v>
      </c>
      <c r="D90" s="24">
        <v>0.99451599999999996</v>
      </c>
      <c r="E90" s="24">
        <v>1.495018</v>
      </c>
      <c r="F90" s="24">
        <v>2.2291949999999998</v>
      </c>
      <c r="G90" s="24">
        <v>3.1143130000000001</v>
      </c>
      <c r="H90" s="24">
        <v>2.4583379999999999</v>
      </c>
      <c r="I90" s="24">
        <v>2.340878</v>
      </c>
      <c r="J90" s="24">
        <v>0.99089499999999997</v>
      </c>
      <c r="K90" s="24">
        <v>0.81137000000000004</v>
      </c>
      <c r="L90" s="24">
        <v>1.301668</v>
      </c>
      <c r="M90" s="24">
        <v>2.2628509999999999</v>
      </c>
      <c r="N90" s="24">
        <v>1.7680279999999999</v>
      </c>
      <c r="O90" s="24">
        <v>1.685079</v>
      </c>
    </row>
    <row r="91" spans="2:15">
      <c r="B91" s="124" t="s">
        <v>8</v>
      </c>
      <c r="C91" s="24">
        <v>36.311999999999998</v>
      </c>
      <c r="D91" s="24">
        <v>18.568999999999999</v>
      </c>
      <c r="E91" s="24">
        <v>25.52</v>
      </c>
      <c r="F91" s="24">
        <v>40.161999999999999</v>
      </c>
      <c r="G91" s="24">
        <v>50.389000000000003</v>
      </c>
      <c r="H91" s="24">
        <v>47.396999999999998</v>
      </c>
      <c r="I91" s="24">
        <v>54.584000000000003</v>
      </c>
      <c r="J91" s="24">
        <v>21.312000000000001</v>
      </c>
      <c r="K91" s="24">
        <v>24.044</v>
      </c>
      <c r="L91" s="24">
        <v>39.853000000000002</v>
      </c>
      <c r="M91" s="24">
        <v>57.039000000000001</v>
      </c>
      <c r="N91" s="24">
        <v>46.216000000000001</v>
      </c>
      <c r="O91" s="24">
        <v>54.166252</v>
      </c>
    </row>
    <row r="92" spans="2:15">
      <c r="B92" s="124" t="s">
        <v>7</v>
      </c>
      <c r="C92" s="24">
        <v>25.35</v>
      </c>
      <c r="D92" s="24">
        <v>25.780999999999999</v>
      </c>
      <c r="E92" s="24">
        <v>25.231999999999999</v>
      </c>
      <c r="F92" s="24">
        <v>27.577999999999999</v>
      </c>
      <c r="G92" s="24">
        <v>29.026</v>
      </c>
      <c r="H92" s="24">
        <v>26.878</v>
      </c>
      <c r="I92" s="24">
        <v>22.96</v>
      </c>
      <c r="J92" s="24">
        <v>19.759</v>
      </c>
      <c r="K92" s="24">
        <v>16.475999999999999</v>
      </c>
      <c r="L92" s="24">
        <v>17.509</v>
      </c>
      <c r="M92" s="24">
        <v>18.989000000000001</v>
      </c>
      <c r="N92" s="24">
        <v>17.867999999999999</v>
      </c>
      <c r="O92" s="24">
        <v>24.64207</v>
      </c>
    </row>
    <row r="93" spans="2:15">
      <c r="B93" s="124" t="s">
        <v>27</v>
      </c>
      <c r="C93" s="24">
        <v>0.83099999999999996</v>
      </c>
      <c r="D93" s="24">
        <v>0.83599999999999997</v>
      </c>
      <c r="E93" s="24">
        <v>0.81299999999999994</v>
      </c>
      <c r="F93" s="24">
        <v>0.82299999999999995</v>
      </c>
      <c r="G93" s="24">
        <v>0.83099999999999996</v>
      </c>
      <c r="H93" s="24">
        <v>0.68200000000000005</v>
      </c>
      <c r="I93" s="24">
        <v>0.80200000000000005</v>
      </c>
      <c r="J93" s="24">
        <v>0.83099999999999996</v>
      </c>
      <c r="K93" s="24">
        <v>0.80300000000000005</v>
      </c>
      <c r="L93" s="24">
        <v>0.78200000000000003</v>
      </c>
      <c r="M93" s="24">
        <v>0.76200000000000001</v>
      </c>
      <c r="N93" s="24">
        <v>0.64700000000000002</v>
      </c>
      <c r="O93" s="24">
        <v>0</v>
      </c>
    </row>
    <row r="94" spans="2:15">
      <c r="B94" s="124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1" t="s">
        <v>4</v>
      </c>
      <c r="C95" s="12">
        <f t="shared" ref="C95:O95" si="6">SUM(C85:C94)</f>
        <v>739.44027900000003</v>
      </c>
      <c r="D95" s="12">
        <f t="shared" si="6"/>
        <v>707.73512299999993</v>
      </c>
      <c r="E95" s="12">
        <f t="shared" si="6"/>
        <v>731.63876399999981</v>
      </c>
      <c r="F95" s="12">
        <f t="shared" si="6"/>
        <v>732.41790300000002</v>
      </c>
      <c r="G95" s="12">
        <f t="shared" si="6"/>
        <v>772.47857299999998</v>
      </c>
      <c r="H95" s="12">
        <f t="shared" si="6"/>
        <v>809.42137000000014</v>
      </c>
      <c r="I95" s="12">
        <f t="shared" si="6"/>
        <v>761.561599</v>
      </c>
      <c r="J95" s="12">
        <f t="shared" si="6"/>
        <v>791.78063900000018</v>
      </c>
      <c r="K95" s="12">
        <f t="shared" si="6"/>
        <v>745.44983200000001</v>
      </c>
      <c r="L95" s="12">
        <f t="shared" si="6"/>
        <v>752.23556499999995</v>
      </c>
      <c r="M95" s="12">
        <f t="shared" si="6"/>
        <v>757.64732199999992</v>
      </c>
      <c r="N95" s="12">
        <f t="shared" si="6"/>
        <v>684.21787100000006</v>
      </c>
      <c r="O95" s="12">
        <f t="shared" si="6"/>
        <v>737.97859899999992</v>
      </c>
    </row>
    <row r="96" spans="2: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73" t="s">
        <v>61</v>
      </c>
      <c r="C97" s="132">
        <f t="shared" ref="C97:O97" si="7">SUM(C86:C88)</f>
        <v>423.62914799999999</v>
      </c>
      <c r="D97" s="132">
        <f t="shared" si="7"/>
        <v>441.60167300000001</v>
      </c>
      <c r="E97" s="132">
        <f t="shared" si="7"/>
        <v>422.77081699999997</v>
      </c>
      <c r="F97" s="132">
        <f t="shared" si="7"/>
        <v>446.480816</v>
      </c>
      <c r="G97" s="132">
        <f t="shared" si="7"/>
        <v>457.45149199999997</v>
      </c>
      <c r="H97" s="132">
        <f t="shared" si="7"/>
        <v>470.14176099999997</v>
      </c>
      <c r="I97" s="132">
        <f t="shared" si="7"/>
        <v>444.23810800000001</v>
      </c>
      <c r="J97" s="132">
        <f t="shared" si="7"/>
        <v>458.330894</v>
      </c>
      <c r="K97" s="132">
        <f t="shared" si="7"/>
        <v>421.159266</v>
      </c>
      <c r="L97" s="132">
        <f t="shared" si="7"/>
        <v>436.85727299999996</v>
      </c>
      <c r="M97" s="132">
        <f t="shared" si="7"/>
        <v>442.83554800000002</v>
      </c>
      <c r="N97" s="132">
        <f t="shared" si="7"/>
        <v>401.33550700000001</v>
      </c>
      <c r="O97" s="132">
        <f t="shared" si="7"/>
        <v>391.13119499999999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2018-04-16T11:36:24Z</dcterms:modified>
</cp:coreProperties>
</file>