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AGO\INF_ELABORADA\"/>
    </mc:Choice>
  </mc:AlternateContent>
  <xr:revisionPtr revIDLastSave="0" documentId="13_ncr:1_{BADEDE20-87C0-4F5F-B5AD-EE0DE450055B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2" l="1"/>
  <c r="K21" i="82"/>
  <c r="K20" i="82"/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<sst xmlns="http://schemas.openxmlformats.org/spreadsheetml/2006/main" count="107" uniqueCount="62">
  <si>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</si>
  <si>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</si>
  <si>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</si>
  <si>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</si>
  <si>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</si>
  <si>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</si>
  <si>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</si>
  <si>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</si>
  <si>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</si>
  <si>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</si>
  <si>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</si>
  <si>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</si>
  <si>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</si>
  <si>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</si>
  <si>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</si>
  <si>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</si>
  <si>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</si>
  <si>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</si>
  <si>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</si>
  <si>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</si>
  <si>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</si>
  <si>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</si>
  <si>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</si>
  <si>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</si>
  <si>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</si>
  <si>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</si>
  <si>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</si>
  <si>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</si>
  <si>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</si>
  <si>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</si>
  <si>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</si>
  <si>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</si>
  <si>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</si>
  <si>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</si>
  <si>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</si>
  <si>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</si>
  <si>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</si>
  <si>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</si>
  <si>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</si>
  <si>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</si>
  <si>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</si>
  <si>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Agosto 2024</t>
  </si>
  <si>
    <t>Septiembre 2024</t>
  </si>
  <si>
    <t>Octubre 2024</t>
  </si>
  <si>
    <t>Noviembre 2024</t>
  </si>
  <si>
    <t>Diciembre 2024</t>
  </si>
  <si>
    <t>Capacidad dinámica de línea (DLR)</t>
  </si>
  <si>
    <t>Compensadores estáticos (MVAr)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</si>
  <si>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</si>
  <si>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</si>
  <si>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</si>
  <si>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</si>
  <si>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</si>
  <si>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</si>
  <si>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</si>
  <si>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</si>
  <si>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srv="apbi5a" prj="BDEbi" prjid="A2E2948BC74B9CF051A963A6CEDDABFA" li="FUEPERRO" am="s" /&gt;&lt;lu ut="09/09/2025 14:20:52" si="2.000000012e928def3a523dfdbc5e1876ed932cb75a08d3759d06fe9c095b369920019f67e1f0a245220a818882708a760abe5390c5c41019d7b387589bf40934c34cd4010a80e7da634043bc4ab4887711aee54e27ba0dfc7a62b0264f0b670f98bf71c0f91b4f188b5fd2c1893cb70bda4e443f1cb44f2a9acd0b50c4f17c8d039f27b920036ffd183258c9df1f07c5708efacca76645903dac98fa50cbb28875cf0ce41c0c1e6ebf6629755f3757c9809beb6b4aea373b28d2012cbc0dc244cb8380fa1f05aaf64e4921be2f4a94cdcb2d91ca938d19a1fa647d4387c4615707159cba0488a8f4a8b0201b3fc64561a9b75c6b5124da391aefdba6e59c42988b2b784f2b2429250a05df321160f4e00ea686deed57255e074be7d5835f4b3f9141.p-3082.0.1_-3082.0.1_0.1.Europe/Madrid.upriv*_1*_pidn2*_1*_session*-lat*_1.0000000120af2e59bef515229883dc50054a0037b5ee3e72597a82bb45fa1f92cc4a63799671534476b08126f233ffaaab387a88a236ff13.000000018de59e2731723e2dc1e12f4c956986c0b5ee3e727e9d9a2833e5db3e955115f0e0b77fc4847b3027c7070d0f49a43f20a82126d5.0.1.1.BDEbi.A2E2948BC74B9CF051A963A6CEDDABFA.0-3082.1.1_-0.1.0_-1033.1.1_5.5.0.*0.000000015bc9e4e9fc9d31d44f869d9edea107e7c911585ab34535e3bc777e61bc593a95b98f5408.0.23.11*.4*.1200*.00787J.e.000000012187bf4f54afc7c4a54876ee9e4ac787c911585a94a11b2cde7e2c4300640822d33a3d87.0.10*.131*.138*.19.*0.0.0.0" msgID="12362E176B4AC080653E3B97DDD384F2"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nrr="168" nrc="306"&gt;&lt;pg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</si>
  <si>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srv="apbi5a" prj="BDEbi" prjid="A2E2948BC74B9CF051A963A6CEDDABFA" li="FUEPERRO" am="s" /&gt;&lt;lu ut="09/09/2025 14:21:16" si="2.000000012e928def3a523dfdbc5e1876ed932cb75a08d3759d06fe9c095b369920019f67e1f0a245220a818882708a760abe5390c5c41019d7b387589bf40934c34cd4010a80e7da634043bc4ab4887711aee54e27ba0dfc7a62b0264f0b670f98bf71c0f91b4f188b5fd2c1893cb70bda4e443f1cb44f2a9acd0b50c4f17c8d039f27b920036ffd183258c9df1f07c5708efacca76645903dac98fa50cbb28875cf0ce41c0c1e6ebf6629755f3757c9809beb6b4aea373b28d2012cbc0dc244cb8380fa1f05aaf64e4921be2f4a94cdcb2d91ca938d19a1fa647d4387c4615707159cba0488a8f4a8b0201b3fc64561a9b75c6b5124da391aefdba6e59c42988b2b784f2b2429250a05df321160f4e00ea686deed57255e074be7d5835f4b3f9141.p-3082.0.1_-3082.0.1_0.1.Europe/Madrid.upriv*_1*_pidn2*_1*_session*-lat*_1.0000000120af2e59bef515229883dc50054a0037b5ee3e72597a82bb45fa1f92cc4a63799671534476b08126f233ffaaab387a88a236ff13.000000018de59e2731723e2dc1e12f4c956986c0b5ee3e727e9d9a2833e5db3e955115f0e0b77fc4847b3027c7070d0f49a43f20a82126d5.0.1.1.BDEbi.A2E2948BC74B9CF051A963A6CEDDABFA.0-3082.1.1_-0.1.0_-1033.1.1_5.5.0.*0.000000015bc9e4e9fc9d31d44f869d9edea107e7c911585ab34535e3bc777e61bc593a95b98f5408.0.23.11*.4*.1200*.00787J.e.000000012187bf4f54afc7c4a54876ee9e4ac787c911585a94a11b2cde7e2c4300640822d33a3d87.0.10*.131*.138*.19.*0.0.0.0" msgID="AACFBACEFE4C83BD8BEE5BAEC1A32153"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nrr="4770" nrc="1300"&gt;&lt;pg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</si>
  <si>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srv="apbi5a" prj="BDEbi" prjid="A2E2948BC74B9CF051A963A6CEDDABFA" li="FUEPERRO" am="s" /&gt;&lt;lu ut="09/09/2025 14:21:23" si="2.000000012e928def3a523dfdbc5e1876ed932cb75a08d3759d06fe9c095b369920019f67e1f0a245220a818882708a760abe5390c5c41019d7b387589bf40934c34cd4010a80e7da634043bc4ab4887711aee54e27ba0dfc7a62b0264f0b670f98bf71c0f91b4f188b5fd2c1893cb70bda4e443f1cb44f2a9acd0b50c4f17c8d039f27b920036ffd183258c9df1f07c5708efacca76645903dac98fa50cbb28875cf0ce41c0c1e6ebf6629755f3757c9809beb6b4aea373b28d2012cbc0dc244cb8380fa1f05aaf64e4921be2f4a94cdcb2d91ca938d19a1fa647d4387c4615707159cba0488a8f4a8b0201b3fc64561a9b75c6b5124da391aefdba6e59c42988b2b784f2b2429250a05df321160f4e00ea686deed57255e074be7d5835f4b3f9141.p-3082.0.1_-3082.0.1_0.1.Europe/Madrid.upriv*_1*_pidn2*_1*_session*-lat*_1.0000000120af2e59bef515229883dc50054a0037b5ee3e72597a82bb45fa1f92cc4a63799671534476b08126f233ffaaab387a88a236ff13.000000018de59e2731723e2dc1e12f4c956986c0b5ee3e727e9d9a2833e5db3e955115f0e0b77fc4847b3027c7070d0f49a43f20a82126d5.0.1.1.BDEbi.A2E2948BC74B9CF051A963A6CEDDABFA.0-3082.1.1_-0.1.0_-1033.1.1_5.5.0.*0.000000015bc9e4e9fc9d31d44f869d9edea107e7c911585ab34535e3bc777e61bc593a95b98f5408.0.23.11*.4*.1200*.00787J.e.000000012187bf4f54afc7c4a54876ee9e4ac787c911585a94a11b2cde7e2c4300640822d33a3d87.0.10*.131*.138*.19.*0.0.0.0" msgID="854BDA7B7F45174240FFC79D1739A733"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nrr="1596" nrc="1920"&gt;&lt;pg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</si>
  <si>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guid="8f9089ddbffe413189dda36a9c4c9767" rank="0" ds="1"&gt;&lt;ri hasPG="0" name="Serie calidad RdT anual nacional" id="BA29292F49BC503A8E4847B416F6F195" path="Objetos públicos\Informes\Informes macros\Consejo\Serie calidad RdT anual nacional" cf="0" prompt="1" ve="0" vm="0" flashpth="C:\Users\FUEPERRO\AppData\Local\Temp\" fimagepth="C:\Users\FUEPERRO\AppData\Local\Temp\" swfn="DashboardViewer.swf" fvars="" dvis=""&gt;&lt;ans /&gt;&lt;ci ps="BI" srv="apbi5a" prj="BDEbi" prjid="A2E2948BC74B9CF051A963A6CEDDABFA" li="FUEPERRO" am="s" /&gt;&lt;lu ut="09/09/2025 14:21:30" si="2.000000012e928def3a523dfdbc5e1876ed932cb75a08d3759d06fe9c095b369920019f67e1f0a245220a818882708a760abe5390c5c41019d7b387589bf40934c34cd4010a80e7da634043bc4ab4887711aee54e27ba0dfc7a62b0264f0b670f98bf71c0f91b4f188b5fd2c1893cb70bda4e443f1cb44f2a9acd0b50c4f17c8d039f27b920036ffd183258c9df1f07c5708efacca76645903dac98fa50cbb28875cf0ce41c0c1e6ebf6629755f3757c9809beb6b4aea373b28d2012cbc0dc244cb8380fa1f05aaf64e4921be2f4a94cdcb2d91ca938d19a1fa647d4387c4615707159cba0488a8f4a8b0201b3fc64561a9b75c6b5124da391aefdba6e59c42988b2b784f2b2429250a05df321160f4e00ea686deed57255e074be7d5835f4b3f9141.p-3082.0.1_-3082.0.1_0.1.Europe/Madrid.upriv*_1*_pidn2*_1*_session*-lat*_1.0000000120af2e59bef515229883dc50054a0037b5ee3e72597a82bb45fa1f92cc4a63799671534476b08126f233ffaaab387a88a236ff13.000000018de59e2731723e2dc1e12f4c956986c0b5ee3e727e9d9a2833e5db3e955115f0e0b77fc4847b3027c7070d0f49a43f20a82126d5.0.1.1.BDEbi.A2E2948BC74B9CF051A963A6CEDDABFA.0-3082.1.1_-0.1.0_-1033.1.1_5.5.0.*0.000000015bc9e4e9fc9d31d44f869d9edea107e7c911585ab34535e3bc777e61bc593a95b98f5408.0.23.11*.4*.1200*.00787J.e.000000012187bf4f54afc7c4a54876ee9e4ac787c911585a94a11b2cde7e2c4300640822d33a3d87.0.10*.131*.138*.19.*0.0.0.0" msgID="D699858EBE4F973B21CC58BE5AEEF667"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06_CONSEJO" ece="A1" enr="MSTR.Serie_calidad_RdT_anual_nacional" ptn="" qtn="" rows="15" cols="13" /&gt;&lt;esdo ews="" ece="" ptn="" /&gt;&lt;/excel&gt;&lt;pgs&gt;&lt;pg rows="13" cols="11" nrr="182" nrc="154"&gt;&lt;pg /&gt;&lt;bls&gt;&lt;bl sr="1" sc="1" rfetch="13" cfetch="11" posid="1" darows="0" dacols="1"&gt;&lt;excel&gt;&lt;epo ews="Data 06_CONSEJO" ece="A1" enr="MSTR.Serie_calidad_RdT_anual_nacional" ptn="" qtn="" rows="15" cols="13" /&gt;&lt;esdo ews="" ece="" ptn="" /&gt;&lt;/excel&gt;&lt;gridRng&gt;&lt;sect id="TITLE_AREA" rngprop="1:1:2:2" /&gt;&lt;sect id="ROWHEADERS_AREA" rngprop="3:1:13:2" /&gt;&lt;sect id="COLUMNHEADERS_AREA" rngprop="1:3:2:11" /&gt;&lt;sect id="DATA_AREA" rngprop="3:3:13:11" /&gt;&lt;/gridRng&gt;&lt;shapes /&gt;&lt;/bl&gt;&lt;/bls&gt;&lt;/pg&gt;&lt;/pgs&gt;&lt;/rptloc&gt;&lt;/mi&gt;</t>
  </si>
  <si>
    <t>4bb2a8de632b4b46bc945ebf0a983db4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</si>
  <si>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srv="apbi5a" prj="BDEbi" prjid="A2E2948BC74B9CF051A963A6CEDDABFA" li="FUEPERRO" am="s" /&gt;&lt;lu ut="09/09/2025 14:21:37" si="2.000000012e928def3a523dfdbc5e1876ed932cb75a08d3759d06fe9c095b369920019f67e1f0a245220a818882708a760abe5390c5c41019d7b387589bf40934c34cd4010a80e7da634043bc4ab4887711aee54e27ba0dfc7a62b0264f0b670f98bf71c0f91b4f188b5fd2c1893cb70bda4e443f1cb44f2a9acd0b50c4f17c8d039f27b920036ffd183258c9df1f07c5708efacca76645903dac98fa50cbb28875cf0ce41c0c1e6ebf6629755f3757c9809beb6b4aea373b28d2012cbc0dc244cb8380fa1f05aaf64e4921be2f4a94cdcb2d91ca938d19a1fa647d4387c4615707159cba0488a8f4a8b0201b3fc64561a9b75c6b5124da391aefdba6e59c42988b2b784f2b2429250a05df321160f4e00ea686deed57255e074be7d5835f4b3f9141.p-3082.0.1_-3082.0.1_0.1.Europe/Madrid.upriv*_1*_pidn2*_1*_session*-lat*_1.0000000120af2e59bef515229883dc50054a0037b5ee3e72597a82bb45fa1f92cc4a63799671534476b08126f233ffaaab387a88a236ff13.000000018de59e2731723e2dc1e12f4c956986c0b5ee3e727e9d9a2833e5db3e955115f0e0b77fc4847b3027c7070d0f49a43f20a82126d5.0.1.1.BDEbi.A2E2948BC74B9CF051A963A6CEDDABFA.0-3082.1.1_-0.1.0_-1033.1.1_5.5.0.*0.000000015bc9e4e9fc9d31d44f869d9edea107e7c911585ab34535e3bc777e61bc593a95b98f5408.0.23.11*.4*.1200*.00787J.e.000000012187bf4f54afc7c4a54876ee9e4ac787c911585a94a11b2cde7e2c4300640822d33a3d87.0.10*.131*.138*.19.*0.0.0.0" msgID="3D18264F424D9A9A0FDBBFAA5548A8E1"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nrr="4833" nrc="1310"&gt;&lt;pg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</si>
</sst>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"/>
    <numFmt numFmtId="179" formatCode="#,##0.00000;\(#,##0.00000\)"/>
    <numFmt numFmtId="180" formatCode="_-* #,##0.00\ [$€]_-;\-* #,##0.00\ [$€]_-;_-* &quot;-&quot;??\ [$€]_-;_-@_-"/>
    <numFmt numFmtId="181" formatCode="0.0000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4" fontId="32" fillId="6" borderId="6">
      <alignment horizontal="right" vertical="center"/>
    </xf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9" fontId="32" fillId="6" borderId="6">
      <alignment horizontal="right" vertical="center"/>
    </xf>
    <xf numFmtId="178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8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0" fontId="33" fillId="7" borderId="6" xfId="21" quotePrefix="1" applyAlignment="1">
      <alignment horizontal="center"/>
    </xf>
    <xf numFmtId="175" fontId="32" fillId="6" borderId="6" xfId="26">
      <alignment horizontal="right" vertical="center"/>
    </xf>
    <xf numFmtId="177" fontId="32" fillId="6" borderId="6" xfId="28">
      <alignment horizontal="right" vertical="center"/>
    </xf>
    <xf numFmtId="176" fontId="32" fillId="6" borderId="6" xfId="27">
      <alignment horizontal="right" vertic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81" fontId="25" fillId="4" borderId="5" xfId="4" applyNumberFormat="1" applyFont="1" applyFill="1" applyBorder="1" applyAlignment="1">
      <alignment horizontal="right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98.74</c:v>
                </c:pt>
                <c:pt idx="1">
                  <c:v>98.48</c:v>
                </c:pt>
                <c:pt idx="2">
                  <c:v>97.76</c:v>
                </c:pt>
                <c:pt idx="3">
                  <c:v>97.36</c:v>
                </c:pt>
                <c:pt idx="4">
                  <c:v>98.53</c:v>
                </c:pt>
                <c:pt idx="5">
                  <c:v>99.28</c:v>
                </c:pt>
                <c:pt idx="6">
                  <c:v>98.83</c:v>
                </c:pt>
                <c:pt idx="7">
                  <c:v>98.74</c:v>
                </c:pt>
                <c:pt idx="8">
                  <c:v>98.62</c:v>
                </c:pt>
                <c:pt idx="9">
                  <c:v>98.53</c:v>
                </c:pt>
                <c:pt idx="10">
                  <c:v>98.5</c:v>
                </c:pt>
                <c:pt idx="11">
                  <c:v>98.38</c:v>
                </c:pt>
                <c:pt idx="12">
                  <c:v>98.28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2.172967531074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99.96</c:v>
                </c:pt>
                <c:pt idx="1">
                  <c:v>99.47</c:v>
                </c:pt>
                <c:pt idx="2">
                  <c:v>98.82</c:v>
                </c:pt>
                <c:pt idx="3">
                  <c:v>98.25</c:v>
                </c:pt>
                <c:pt idx="4">
                  <c:v>99.09</c:v>
                </c:pt>
                <c:pt idx="5">
                  <c:v>99.25</c:v>
                </c:pt>
                <c:pt idx="6">
                  <c:v>98.31</c:v>
                </c:pt>
                <c:pt idx="7">
                  <c:v>98.41</c:v>
                </c:pt>
                <c:pt idx="8">
                  <c:v>98.83</c:v>
                </c:pt>
                <c:pt idx="9">
                  <c:v>98.11</c:v>
                </c:pt>
                <c:pt idx="10">
                  <c:v>99.7</c:v>
                </c:pt>
                <c:pt idx="11">
                  <c:v>99.75</c:v>
                </c:pt>
                <c:pt idx="12">
                  <c:v>99.81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4.345935062148582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98.98</c:v>
                </c:pt>
                <c:pt idx="1">
                  <c:v>98.17</c:v>
                </c:pt>
                <c:pt idx="2">
                  <c:v>98.39</c:v>
                </c:pt>
                <c:pt idx="3">
                  <c:v>96.82</c:v>
                </c:pt>
                <c:pt idx="4">
                  <c:v>98.07</c:v>
                </c:pt>
                <c:pt idx="5">
                  <c:v>97.91</c:v>
                </c:pt>
                <c:pt idx="6">
                  <c:v>97.97</c:v>
                </c:pt>
                <c:pt idx="7">
                  <c:v>98.18</c:v>
                </c:pt>
                <c:pt idx="8">
                  <c:v>98.77</c:v>
                </c:pt>
                <c:pt idx="9">
                  <c:v>98.75</c:v>
                </c:pt>
                <c:pt idx="10">
                  <c:v>97.84</c:v>
                </c:pt>
                <c:pt idx="11">
                  <c:v>98.86</c:v>
                </c:pt>
                <c:pt idx="12">
                  <c:v>98.09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394898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I30" sqref="I30"/>
    </sheetView>
  </sheetViews>
  <sheetFormatPr baseColWidth="10" defaultColWidth="11.42578125" defaultRowHeight="12.75"/>
  <cols>
    <col min="1" max="1" width="0.28515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Agosto 2025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P15" sqref="P15"/>
    </sheetView>
  </sheetViews>
  <sheetFormatPr baseColWidth="10" defaultColWidth="11.42578125" defaultRowHeight="12.75"/>
  <cols>
    <col min="1" max="1" width="0.28515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7.7109375" style="13" customWidth="1"/>
    <col min="6" max="6" width="10.7109375" style="13" customWidth="1"/>
    <col min="7" max="7" width="6.28515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Agosto 2025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22289.090999999997</v>
      </c>
      <c r="G9" s="35"/>
      <c r="H9" s="35">
        <f>SUM(H10:H12)</f>
        <v>19729.886210000004</v>
      </c>
      <c r="I9" s="35">
        <f>SUM(I10:I12)</f>
        <v>2015.982</v>
      </c>
      <c r="J9" s="35">
        <f>SUM(J10:J12)</f>
        <v>1763.1470000000002</v>
      </c>
      <c r="K9" s="35">
        <f>SUM(F9,H9:J9)</f>
        <v>45798.106209999998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22172.100999999999</v>
      </c>
      <c r="G10" s="37"/>
      <c r="H10" s="37">
        <v>18895.184040000004</v>
      </c>
      <c r="I10" s="37">
        <v>1141.6380000000001</v>
      </c>
      <c r="J10" s="37">
        <v>1379.9580000000001</v>
      </c>
      <c r="K10" s="37">
        <f>SUM(F10,H10:J10)</f>
        <v>43588.88104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598.70217000000002</v>
      </c>
      <c r="I12" s="49">
        <v>238.45599999999996</v>
      </c>
      <c r="J12" s="49">
        <v>338.58600000000007</v>
      </c>
      <c r="K12" s="49">
        <f>SUM(F12,H12:J12)</f>
        <v>1263.88417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1818</v>
      </c>
      <c r="G13" s="39"/>
      <c r="H13" s="39">
        <v>3462</v>
      </c>
      <c r="I13" s="39">
        <v>723</v>
      </c>
      <c r="J13" s="39">
        <v>735</v>
      </c>
      <c r="K13" s="39">
        <f>SUM(F13:J13)</f>
        <v>6738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97216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41</v>
      </c>
      <c r="K15" s="49">
        <f>SUM(F15,H15:J15)</f>
        <v>246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11750</v>
      </c>
      <c r="G16" s="35"/>
      <c r="H16" s="35">
        <v>3722</v>
      </c>
      <c r="I16" s="35">
        <v>496</v>
      </c>
      <c r="J16" s="35">
        <v>66</v>
      </c>
      <c r="K16" s="35">
        <f>SUM(F16:J16)</f>
        <v>16034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80</v>
      </c>
      <c r="G17" s="49"/>
      <c r="H17" s="49">
        <v>55</v>
      </c>
      <c r="I17" s="49">
        <v>28</v>
      </c>
      <c r="J17" s="49">
        <v>10</v>
      </c>
      <c r="K17" s="49">
        <f>SUM(F17:J17)</f>
        <v>173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8" t="s">
        <v>46</v>
      </c>
      <c r="F20" s="39">
        <v>2</v>
      </c>
      <c r="G20" s="39"/>
      <c r="H20" s="39">
        <v>11</v>
      </c>
      <c r="I20" s="39">
        <v>4</v>
      </c>
      <c r="J20" s="39">
        <v>6</v>
      </c>
      <c r="K20" s="39">
        <f>SUM(F20:J20)</f>
        <v>23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34" t="s">
        <v>47</v>
      </c>
      <c r="F21" s="35">
        <v>0</v>
      </c>
      <c r="G21" s="35"/>
      <c r="H21" s="35">
        <v>450</v>
      </c>
      <c r="I21" s="35">
        <v>0</v>
      </c>
      <c r="J21" s="35">
        <v>0</v>
      </c>
      <c r="K21" s="35">
        <f t="shared" ref="K21:K22" si="0">SUM(F21:J21)</f>
        <v>450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48" t="s">
        <v>19</v>
      </c>
      <c r="F22" s="49">
        <v>0</v>
      </c>
      <c r="G22" s="49"/>
      <c r="H22" s="49">
        <v>3</v>
      </c>
      <c r="I22" s="49">
        <v>0</v>
      </c>
      <c r="J22" s="49">
        <v>0</v>
      </c>
      <c r="K22" s="49">
        <f t="shared" si="0"/>
        <v>3</v>
      </c>
      <c r="L22" s="28"/>
      <c r="M22" s="28"/>
      <c r="N22" s="28"/>
      <c r="O22" s="28"/>
      <c r="P22" s="28"/>
      <c r="Q22" s="28"/>
    </row>
    <row r="23" spans="1:17" ht="15" customHeight="1">
      <c r="E23" s="89" t="s">
        <v>13</v>
      </c>
      <c r="F23" s="89"/>
      <c r="G23" s="89"/>
      <c r="H23" s="89"/>
      <c r="I23" s="89"/>
      <c r="J23" s="89"/>
      <c r="K23" s="89"/>
    </row>
    <row r="24" spans="1:17" ht="12" customHeight="1">
      <c r="C24" s="13"/>
      <c r="E24" s="91" t="s">
        <v>30</v>
      </c>
      <c r="F24" s="91"/>
      <c r="G24" s="91"/>
      <c r="H24" s="91"/>
      <c r="I24" s="91"/>
      <c r="J24" s="91"/>
      <c r="K24" s="91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  <c r="F26" s="11"/>
      <c r="G26" s="30"/>
      <c r="H26" s="30"/>
      <c r="I26" s="30"/>
      <c r="J26" s="30"/>
      <c r="K26" s="30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N18" sqref="N18"/>
    </sheetView>
  </sheetViews>
  <sheetFormatPr baseColWidth="10" defaultColWidth="11.42578125" defaultRowHeight="12.75"/>
  <cols>
    <col min="1" max="1" width="0.28515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Agosto 2025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D10" sqref="D10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Agosto 2025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Agosto 2025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0.09</v>
      </c>
      <c r="E9" s="51">
        <f>'Data 1'!P16</f>
        <v>107.24</v>
      </c>
      <c r="F9" s="46"/>
    </row>
    <row r="10" spans="2:6" ht="12.75" customHeight="1">
      <c r="B10" s="62"/>
      <c r="C10" s="52" t="s">
        <v>17</v>
      </c>
      <c r="D10" s="97">
        <f>'Data 1'!G16</f>
        <v>2.0000000000000001E-4</v>
      </c>
      <c r="E10" s="53">
        <f>'Data 1'!J16</f>
        <v>0.23400000000000001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32.28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2.6150000000000002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6.15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0.36599999999999999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/>
  </sheetViews>
  <sheetFormatPr baseColWidth="10" defaultColWidth="2.71093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71093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A</v>
      </c>
      <c r="B4" s="83" t="s">
        <v>41</v>
      </c>
      <c r="C4" s="83" t="s">
        <v>37</v>
      </c>
      <c r="D4" s="85">
        <v>98.74</v>
      </c>
      <c r="E4" s="85">
        <v>99.96</v>
      </c>
      <c r="F4" s="85">
        <v>98.98</v>
      </c>
      <c r="G4" s="86">
        <v>1.39E-3</v>
      </c>
      <c r="H4" s="86">
        <v>0</v>
      </c>
      <c r="I4" s="86">
        <v>0</v>
      </c>
      <c r="J4" s="86">
        <v>1.9E-2</v>
      </c>
      <c r="K4" s="86">
        <v>2.3E-2</v>
      </c>
      <c r="L4" s="86">
        <v>8.6999999999999994E-2</v>
      </c>
      <c r="M4" s="87">
        <v>0.65</v>
      </c>
      <c r="N4" s="87">
        <v>0</v>
      </c>
      <c r="O4" s="87">
        <v>0</v>
      </c>
      <c r="P4" s="87">
        <v>8.4499999999999993</v>
      </c>
      <c r="Q4" s="87">
        <v>0.27</v>
      </c>
      <c r="R4" s="87">
        <v>1.46</v>
      </c>
    </row>
    <row r="5" spans="1:18">
      <c r="A5" s="79" t="str">
        <f t="shared" ref="A5:A16" si="0">MID(B5,1,1)</f>
        <v>S</v>
      </c>
      <c r="B5" s="83" t="s">
        <v>42</v>
      </c>
      <c r="C5" s="83" t="s">
        <v>37</v>
      </c>
      <c r="D5" s="85">
        <v>98.48</v>
      </c>
      <c r="E5" s="85">
        <v>99.47</v>
      </c>
      <c r="F5" s="85">
        <v>98.17</v>
      </c>
      <c r="G5" s="86">
        <v>7.2000000000000005E-4</v>
      </c>
      <c r="H5" s="86">
        <v>0</v>
      </c>
      <c r="I5" s="86">
        <v>0</v>
      </c>
      <c r="J5" s="86">
        <v>0.02</v>
      </c>
      <c r="K5" s="86">
        <v>2.3E-2</v>
      </c>
      <c r="L5" s="86">
        <v>8.6999999999999994E-2</v>
      </c>
      <c r="M5" s="87">
        <v>0.31</v>
      </c>
      <c r="N5" s="87">
        <v>0</v>
      </c>
      <c r="O5" s="87">
        <v>0</v>
      </c>
      <c r="P5" s="87">
        <v>8.76</v>
      </c>
      <c r="Q5" s="87">
        <v>0.27</v>
      </c>
      <c r="R5" s="87">
        <v>1.46</v>
      </c>
    </row>
    <row r="6" spans="1:18">
      <c r="A6" s="79" t="str">
        <f t="shared" si="0"/>
        <v>O</v>
      </c>
      <c r="B6" s="83" t="s">
        <v>43</v>
      </c>
      <c r="C6" s="83" t="s">
        <v>37</v>
      </c>
      <c r="D6" s="85">
        <v>97.76</v>
      </c>
      <c r="E6" s="85">
        <v>98.82</v>
      </c>
      <c r="F6" s="85">
        <v>98.39</v>
      </c>
      <c r="G6" s="86">
        <v>2.409E-2</v>
      </c>
      <c r="H6" s="86">
        <v>0</v>
      </c>
      <c r="I6" s="86">
        <v>3.6999999999999998E-2</v>
      </c>
      <c r="J6" s="86">
        <v>4.2999999999999997E-2</v>
      </c>
      <c r="K6" s="86">
        <v>2.3E-2</v>
      </c>
      <c r="L6" s="86">
        <v>0.125</v>
      </c>
      <c r="M6" s="87">
        <v>10.26</v>
      </c>
      <c r="N6" s="87">
        <v>0</v>
      </c>
      <c r="O6" s="87">
        <v>0.64</v>
      </c>
      <c r="P6" s="87">
        <v>19.02</v>
      </c>
      <c r="Q6" s="87">
        <v>0.27</v>
      </c>
      <c r="R6" s="87">
        <v>2.1</v>
      </c>
    </row>
    <row r="7" spans="1:18">
      <c r="A7" s="79" t="str">
        <f t="shared" si="0"/>
        <v>N</v>
      </c>
      <c r="B7" s="83" t="s">
        <v>44</v>
      </c>
      <c r="C7" s="83" t="s">
        <v>37</v>
      </c>
      <c r="D7" s="85">
        <v>97.36</v>
      </c>
      <c r="E7" s="85">
        <v>98.25</v>
      </c>
      <c r="F7" s="85">
        <v>96.82</v>
      </c>
      <c r="G7" s="86">
        <v>8.0999999999999996E-3</v>
      </c>
      <c r="H7" s="86">
        <v>0</v>
      </c>
      <c r="I7" s="86">
        <v>0</v>
      </c>
      <c r="J7" s="86">
        <v>5.0999999999999997E-2</v>
      </c>
      <c r="K7" s="86">
        <v>2.3E-2</v>
      </c>
      <c r="L7" s="86">
        <v>0.124</v>
      </c>
      <c r="M7" s="87">
        <v>3.51</v>
      </c>
      <c r="N7" s="87">
        <v>0</v>
      </c>
      <c r="O7" s="87">
        <v>0</v>
      </c>
      <c r="P7" s="87">
        <v>22.53</v>
      </c>
      <c r="Q7" s="87">
        <v>0.27</v>
      </c>
      <c r="R7" s="87">
        <v>2.1</v>
      </c>
    </row>
    <row r="8" spans="1:18">
      <c r="A8" s="79" t="str">
        <f t="shared" si="0"/>
        <v>D</v>
      </c>
      <c r="B8" s="83" t="s">
        <v>45</v>
      </c>
      <c r="C8" s="83" t="s">
        <v>37</v>
      </c>
      <c r="D8" s="85">
        <v>98.53</v>
      </c>
      <c r="E8" s="85">
        <v>99.09</v>
      </c>
      <c r="F8" s="85">
        <v>98.07</v>
      </c>
      <c r="G8" s="86">
        <v>1.523E-2</v>
      </c>
      <c r="H8" s="86">
        <v>0</v>
      </c>
      <c r="I8" s="86">
        <v>0</v>
      </c>
      <c r="J8" s="86">
        <v>6.7000000000000004E-2</v>
      </c>
      <c r="K8" s="86">
        <v>2.3E-2</v>
      </c>
      <c r="L8" s="86">
        <v>0.124</v>
      </c>
      <c r="M8" s="87">
        <v>6.96</v>
      </c>
      <c r="N8" s="87">
        <v>0</v>
      </c>
      <c r="O8" s="87">
        <v>0</v>
      </c>
      <c r="P8" s="87">
        <v>29.49</v>
      </c>
      <c r="Q8" s="87">
        <v>0.27</v>
      </c>
      <c r="R8" s="87">
        <v>2.1</v>
      </c>
    </row>
    <row r="9" spans="1:18">
      <c r="A9" s="79" t="str">
        <f t="shared" si="0"/>
        <v>E</v>
      </c>
      <c r="B9" s="83" t="s">
        <v>48</v>
      </c>
      <c r="C9" s="83" t="s">
        <v>37</v>
      </c>
      <c r="D9" s="85">
        <v>99.28</v>
      </c>
      <c r="E9" s="85">
        <v>99.25</v>
      </c>
      <c r="F9" s="85">
        <v>97.91</v>
      </c>
      <c r="G9" s="86">
        <v>6.5259999999999999E-2</v>
      </c>
      <c r="H9" s="86">
        <v>1.377</v>
      </c>
      <c r="I9" s="86">
        <v>0</v>
      </c>
      <c r="J9" s="86">
        <v>6.5000000000000002E-2</v>
      </c>
      <c r="K9" s="86">
        <v>1.377</v>
      </c>
      <c r="L9" s="86">
        <v>0</v>
      </c>
      <c r="M9" s="87">
        <v>31.69</v>
      </c>
      <c r="N9" s="87">
        <v>14.15</v>
      </c>
      <c r="O9" s="87">
        <v>0</v>
      </c>
      <c r="P9" s="87">
        <v>31.69</v>
      </c>
      <c r="Q9" s="87">
        <v>14.15</v>
      </c>
      <c r="R9" s="87">
        <v>0</v>
      </c>
    </row>
    <row r="10" spans="1:18">
      <c r="A10" s="79" t="str">
        <f t="shared" si="0"/>
        <v>F</v>
      </c>
      <c r="B10" s="83" t="s">
        <v>49</v>
      </c>
      <c r="C10" s="83" t="s">
        <v>37</v>
      </c>
      <c r="D10" s="85">
        <v>98.83</v>
      </c>
      <c r="E10" s="85">
        <v>98.31</v>
      </c>
      <c r="F10" s="85">
        <v>97.97</v>
      </c>
      <c r="G10" s="86">
        <v>0.15589</v>
      </c>
      <c r="H10" s="86">
        <v>0</v>
      </c>
      <c r="I10" s="86">
        <v>0.32600000000000001</v>
      </c>
      <c r="J10" s="86">
        <v>0.22</v>
      </c>
      <c r="K10" s="86">
        <v>1.3680000000000001</v>
      </c>
      <c r="L10" s="86">
        <v>0.32500000000000001</v>
      </c>
      <c r="M10" s="87">
        <v>73.95</v>
      </c>
      <c r="N10" s="87">
        <v>0</v>
      </c>
      <c r="O10" s="87">
        <v>5.48</v>
      </c>
      <c r="P10" s="87">
        <v>105.64</v>
      </c>
      <c r="Q10" s="87">
        <v>14.15</v>
      </c>
      <c r="R10" s="87">
        <v>5.48</v>
      </c>
    </row>
    <row r="11" spans="1:18">
      <c r="A11" s="79" t="str">
        <f t="shared" si="0"/>
        <v>M</v>
      </c>
      <c r="B11" s="83" t="s">
        <v>50</v>
      </c>
      <c r="C11" s="83" t="s">
        <v>37</v>
      </c>
      <c r="D11" s="85">
        <v>98.74</v>
      </c>
      <c r="E11" s="85">
        <v>98.41</v>
      </c>
      <c r="F11" s="85">
        <v>98.18</v>
      </c>
      <c r="G11" s="86">
        <v>0</v>
      </c>
      <c r="H11" s="86">
        <v>0</v>
      </c>
      <c r="I11" s="86">
        <v>0</v>
      </c>
      <c r="J11" s="86">
        <v>0.223</v>
      </c>
      <c r="K11" s="86">
        <v>1.375</v>
      </c>
      <c r="L11" s="86">
        <v>0.32700000000000001</v>
      </c>
      <c r="M11" s="87">
        <v>0</v>
      </c>
      <c r="N11" s="87">
        <v>0</v>
      </c>
      <c r="O11" s="87">
        <v>0</v>
      </c>
      <c r="P11" s="87">
        <v>105.64</v>
      </c>
      <c r="Q11" s="87">
        <v>14.15</v>
      </c>
      <c r="R11" s="87">
        <v>5.48</v>
      </c>
    </row>
    <row r="12" spans="1:18">
      <c r="A12" s="79" t="str">
        <f t="shared" si="0"/>
        <v>A</v>
      </c>
      <c r="B12" s="83" t="s">
        <v>51</v>
      </c>
      <c r="C12" s="83" t="s">
        <v>37</v>
      </c>
      <c r="D12" s="85">
        <v>98.62</v>
      </c>
      <c r="E12" s="85">
        <v>98.83</v>
      </c>
      <c r="F12" s="85">
        <v>98.77</v>
      </c>
      <c r="G12" s="86">
        <v>0</v>
      </c>
      <c r="H12" s="86">
        <v>0</v>
      </c>
      <c r="I12" s="86">
        <v>0</v>
      </c>
      <c r="J12" s="86">
        <v>0.23100000000000001</v>
      </c>
      <c r="K12" s="86">
        <v>1.3879999999999999</v>
      </c>
      <c r="L12" s="86">
        <v>0.33</v>
      </c>
      <c r="M12" s="87">
        <v>0</v>
      </c>
      <c r="N12" s="87">
        <v>0</v>
      </c>
      <c r="O12" s="87">
        <v>0</v>
      </c>
      <c r="P12" s="87">
        <v>105.64</v>
      </c>
      <c r="Q12" s="87">
        <v>14.15</v>
      </c>
      <c r="R12" s="87">
        <v>5.48</v>
      </c>
    </row>
    <row r="13" spans="1:18">
      <c r="A13" s="79" t="str">
        <f t="shared" si="0"/>
        <v>M</v>
      </c>
      <c r="B13" s="83" t="s">
        <v>52</v>
      </c>
      <c r="C13" s="83" t="s">
        <v>37</v>
      </c>
      <c r="D13" s="85">
        <v>98.53</v>
      </c>
      <c r="E13" s="85">
        <v>98.11</v>
      </c>
      <c r="F13" s="85">
        <v>98.75</v>
      </c>
      <c r="G13" s="86">
        <v>0</v>
      </c>
      <c r="H13" s="86">
        <v>0</v>
      </c>
      <c r="I13" s="86">
        <v>0</v>
      </c>
      <c r="J13" s="86">
        <v>0.23599999999999999</v>
      </c>
      <c r="K13" s="86">
        <v>1.375</v>
      </c>
      <c r="L13" s="86">
        <v>0.33300000000000002</v>
      </c>
      <c r="M13" s="87">
        <v>0</v>
      </c>
      <c r="N13" s="87">
        <v>0</v>
      </c>
      <c r="O13" s="87">
        <v>0</v>
      </c>
      <c r="P13" s="87">
        <v>105.64</v>
      </c>
      <c r="Q13" s="87">
        <v>14.15</v>
      </c>
      <c r="R13" s="87">
        <v>5.48</v>
      </c>
    </row>
    <row r="14" spans="1:18">
      <c r="A14" s="79" t="str">
        <f t="shared" si="0"/>
        <v>J</v>
      </c>
      <c r="B14" s="83" t="s">
        <v>53</v>
      </c>
      <c r="C14" s="83" t="s">
        <v>37</v>
      </c>
      <c r="D14" s="85">
        <v>98.5</v>
      </c>
      <c r="E14" s="85">
        <v>99.7</v>
      </c>
      <c r="F14" s="85">
        <v>97.84</v>
      </c>
      <c r="G14" s="86">
        <v>0</v>
      </c>
      <c r="H14" s="86">
        <v>0</v>
      </c>
      <c r="I14" s="86">
        <v>4.1000000000000002E-2</v>
      </c>
      <c r="J14" s="86">
        <v>0.23400000000000001</v>
      </c>
      <c r="K14" s="86">
        <v>1.2889999999999999</v>
      </c>
      <c r="L14" s="86">
        <v>0.374</v>
      </c>
      <c r="M14" s="87">
        <v>0</v>
      </c>
      <c r="N14" s="87">
        <v>0</v>
      </c>
      <c r="O14" s="87">
        <v>0.67</v>
      </c>
      <c r="P14" s="87">
        <v>105.64</v>
      </c>
      <c r="Q14" s="87">
        <v>14.15</v>
      </c>
      <c r="R14" s="87">
        <v>6.15</v>
      </c>
    </row>
    <row r="15" spans="1:18">
      <c r="A15" s="79" t="str">
        <f t="shared" si="0"/>
        <v>J</v>
      </c>
      <c r="B15" s="83" t="s">
        <v>54</v>
      </c>
      <c r="C15" s="83" t="s">
        <v>37</v>
      </c>
      <c r="D15" s="85">
        <v>98.38</v>
      </c>
      <c r="E15" s="85">
        <v>99.75</v>
      </c>
      <c r="F15" s="85">
        <v>98.86</v>
      </c>
      <c r="G15" s="86">
        <v>3.0799999999999998E-3</v>
      </c>
      <c r="H15" s="86">
        <v>1.1200000000000001</v>
      </c>
      <c r="I15" s="86">
        <v>0</v>
      </c>
      <c r="J15" s="86">
        <v>0.23400000000000001</v>
      </c>
      <c r="K15" s="86">
        <v>2.75</v>
      </c>
      <c r="L15" s="86">
        <v>0.37</v>
      </c>
      <c r="M15" s="87">
        <v>1.51</v>
      </c>
      <c r="N15" s="87">
        <v>18.13</v>
      </c>
      <c r="O15" s="87">
        <v>0</v>
      </c>
      <c r="P15" s="87">
        <v>107.15</v>
      </c>
      <c r="Q15" s="87">
        <v>32.28</v>
      </c>
      <c r="R15" s="87">
        <v>6.15</v>
      </c>
    </row>
    <row r="16" spans="1:18">
      <c r="A16" s="79" t="str">
        <f t="shared" si="0"/>
        <v>A</v>
      </c>
      <c r="B16" s="83" t="s">
        <v>55</v>
      </c>
      <c r="C16" s="83" t="s">
        <v>37</v>
      </c>
      <c r="D16" s="85">
        <v>98.28</v>
      </c>
      <c r="E16" s="85">
        <v>99.81</v>
      </c>
      <c r="F16" s="85">
        <v>98.09</v>
      </c>
      <c r="G16" s="86">
        <v>2.0000000000000001E-4</v>
      </c>
      <c r="H16" s="86">
        <v>0</v>
      </c>
      <c r="I16" s="86">
        <v>0</v>
      </c>
      <c r="J16" s="86">
        <v>0.23400000000000001</v>
      </c>
      <c r="K16" s="86">
        <v>2.6150000000000002</v>
      </c>
      <c r="L16" s="86">
        <v>0.36599999999999999</v>
      </c>
      <c r="M16" s="87">
        <v>0.09</v>
      </c>
      <c r="N16" s="87">
        <v>0</v>
      </c>
      <c r="O16" s="87">
        <v>0</v>
      </c>
      <c r="P16" s="87">
        <v>107.24</v>
      </c>
      <c r="Q16" s="87">
        <v>32.28</v>
      </c>
      <c r="R16" s="87">
        <v>6.15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6"/>
  <sheetViews>
    <sheetView workbookViewId="0"/>
  </sheetViews>
  <sheetFormatPr baseColWidth="10" defaultRowHeight="12.75"/>
  <sheetData>
    <row r="1" spans="1:2">
      <c r="A1">
        <v>5</v>
      </c>
      <c r="B1" s="82" t="s">
        <v>60</v>
      </c>
    </row>
    <row r="2" spans="1:2">
      <c r="A2" t="s">
        <v>56</v>
      </c>
    </row>
    <row r="3" spans="1:2">
      <c r="A3" t="s">
        <v>58</v>
      </c>
    </row>
    <row r="4" spans="1:2">
      <c r="A4" t="s">
        <v>59</v>
      </c>
    </row>
    <row r="5" spans="1:2">
      <c r="A5" t="s">
        <v>61</v>
      </c>
    </row>
    <row r="6" spans="1:2">
      <c r="A6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V 0 h W + F y V I i l A A A A 9 w A A A B I A H A B D b 2 5 m a W c v U G F j a 2 F n Z S 5 4 b W w g o h g A K K A U A A A A A A A A A A A A A A A A A A A A A A A A A A A A h Y + x D o I w G I R f h X S n L Z X B k J 8 y G D d J T E i M a 1 M q N E A x t F j e z c F H 8 h X E K O r m c M P d f c P d / X q D b O r a 4 K I G q 3 u T o g h T F C g j + 1 K b K k W j O 4 V r l H H Y C 9 m I S g U z b G w y 2 T J F t X P n h B D v P f Y r 3 A 8 V Y Z R G 5 J j v C l m r T q A P r P / D o T b W C S M V 4 n B 4 j e E M R 3 E 8 i z J M g S w p 5 N p 8 C T Y P f r Y / I W z G 1 o 2 D 4 s q G 2 w L I Y o G 8 T / A H U E s D B B Q A A g A I A J l d I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S F b K I p H u A 4 A A A A R A A A A E w A c A E Z v c m 1 1 b G F z L 1 N l Y 3 R p b 2 4 x L m 0 g o h g A K K A U A A A A A A A A A A A A A A A A A A A A A A A A A A A A K 0 5 N L s n M z 1 M I h t C G 1 g B Q S w E C L Q A U A A I A C A C Z X S F b 4 X J U i K U A A A D 3 A A A A E g A A A A A A A A A A A A A A A A A A A A A A Q 2 9 u Z m l n L 1 B h Y 2 t h Z 2 U u e G 1 s U E s B A i 0 A F A A C A A g A m V 0 h W w / K 6 a u k A A A A 6 Q A A A B M A A A A A A A A A A A A A A A A A 8 Q A A A F t D b 2 5 0 Z W 5 0 X 1 R 5 c G V z X S 5 4 b W x Q S w E C L Q A U A A I A C A C Z X S F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N J h r 6 d K T k u t S 0 / x 4 u 7 X m A A A A A A C A A A A A A A D Z g A A w A A A A B A A A A B v c y 7 e t u y p J L v c + S g N d o F C A A A A A A S A A A C g A A A A E A A A A A m z Y k y 6 p h o G J c H c L h m a e a 1 Q A A A A / j S X m q H o v i D 4 H z h e e g i t O H n / B Z 0 x s M Y a 5 a b F w N E 4 U E x Q k D F W 2 C 3 X s Y p s 2 v W N p v T M b r a G J h n S o K s C x T p P w t r 8 G W s f n v d / Q g Z 9 f z t t 4 o V J 8 e 8 U A A A A S t O A W H m I W k K 2 t l j W i 8 3 z y n b s U v U = < / D a t a M a s h u p > 
</file>

<file path=customXml/itemProps1.xml><?xml version="1.0" encoding="utf-8"?>
<ds:datastoreItem xmlns:ds="http://schemas.openxmlformats.org/officeDocument/2006/customXml" ds:itemID="{12E13C1E-245D-45F7-81D9-A99DA3FF48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2025-09-10T10:23:50Z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