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FEB\INF_ELABORADA\"/>
    </mc:Choice>
  </mc:AlternateContent>
  <xr:revisionPtr revIDLastSave="0" documentId="13_ncr:1_{1624B245-6333-403F-A8ED-B05E898F847B}" xr6:coauthVersionLast="47" xr6:coauthVersionMax="47" xr10:uidLastSave="{00000000-0000-0000-0000-000000000000}"/>
  <bookViews>
    <workbookView xWindow="-120" yWindow="-120" windowWidth="29040" windowHeight="1584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43" l="1"/>
  <c r="J54" i="43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 l="1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C82" i="44" l="1"/>
  <c r="F70" i="43" l="1"/>
  <c r="I54" i="43"/>
  <c r="G211" i="44" l="1"/>
  <c r="Q262" i="44" l="1"/>
  <c r="I53" i="43" l="1"/>
  <c r="H70" i="43"/>
  <c r="H211" i="44" l="1"/>
  <c r="V244" i="44" l="1"/>
  <c r="V245" i="44"/>
  <c r="V246" i="44"/>
  <c r="I211" i="44" l="1"/>
  <c r="I82" i="44" l="1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7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7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8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8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89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0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3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44" i="47"/>
  <c r="F454" i="47"/>
  <c r="F462" i="47"/>
  <c r="F466" i="47"/>
  <c r="I473" i="47"/>
  <c r="I474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4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5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6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6" i="47"/>
  <c r="I627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7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6" i="47"/>
  <c r="I687" i="47"/>
  <c r="I688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7" i="47"/>
  <c r="I718" i="47"/>
  <c r="I719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49" i="49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48" i="47"/>
  <c r="I78" i="47"/>
  <c r="I108" i="47"/>
  <c r="I109" i="47"/>
  <c r="I140" i="47"/>
  <c r="I168" i="47"/>
  <c r="I199" i="47"/>
  <c r="I260" i="47"/>
  <c r="I321" i="47"/>
  <c r="I352" i="47"/>
  <c r="H3" i="47"/>
  <c r="F71" i="43"/>
  <c r="I450" i="47" l="1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F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8" i="47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F719" i="47"/>
  <c r="E720" i="49"/>
  <c r="F720" i="49"/>
  <c r="E719" i="49"/>
  <c r="F719" i="49"/>
  <c r="F718" i="47"/>
  <c r="F717" i="47"/>
  <c r="F718" i="49"/>
  <c r="E718" i="49"/>
  <c r="E717" i="49"/>
  <c r="G716" i="47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7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7" i="47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7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6" i="47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F413" i="47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504" i="47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F535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F474" i="47"/>
  <c r="E591" i="49"/>
  <c r="F591" i="49"/>
  <c r="F590" i="47"/>
  <c r="E583" i="49"/>
  <c r="F583" i="49"/>
  <c r="F582" i="47"/>
  <c r="E575" i="49"/>
  <c r="F575" i="49"/>
  <c r="F574" i="47"/>
  <c r="E567" i="49"/>
  <c r="F566" i="47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10" i="47" l="1"/>
  <c r="I411" i="49" s="1"/>
  <c r="G624" i="47"/>
  <c r="I625" i="49" s="1"/>
  <c r="G563" i="47"/>
  <c r="I564" i="49" s="1"/>
  <c r="G532" i="47"/>
  <c r="I533" i="49" s="1"/>
  <c r="G471" i="47"/>
  <c r="I472" i="49" s="1"/>
  <c r="G685" i="47"/>
  <c r="I686" i="49" s="1"/>
  <c r="I473" i="49"/>
  <c r="G441" i="47"/>
  <c r="I442" i="49" s="1"/>
  <c r="G502" i="47"/>
  <c r="I503" i="49" s="1"/>
  <c r="I413" i="49"/>
  <c r="I506" i="49"/>
  <c r="I534" i="49"/>
  <c r="I565" i="49"/>
  <c r="I718" i="49"/>
  <c r="I626" i="49"/>
  <c r="I687" i="49"/>
  <c r="I475" i="49"/>
  <c r="I414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G747" i="47"/>
  <c r="I748" i="49" s="1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G655" i="47"/>
  <c r="I656" i="49" s="1"/>
  <c r="F656" i="49"/>
  <c r="E530" i="47"/>
  <c r="G531" i="49" s="1"/>
  <c r="F531" i="49"/>
  <c r="E488" i="47"/>
  <c r="G489" i="49" s="1"/>
  <c r="F489" i="49"/>
  <c r="G594" i="47"/>
  <c r="I595" i="49" s="1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336" i="60" l="1"/>
  <c r="F701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H747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H138" i="60"/>
  <c r="E554" i="60"/>
  <c r="A14" i="60"/>
  <c r="E624" i="60" l="1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H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E393" i="59"/>
  <c r="A680" i="59"/>
  <c r="A606" i="59"/>
  <c r="A537" i="59"/>
  <c r="A400" i="59"/>
  <c r="E534" i="59"/>
  <c r="E385" i="59"/>
  <c r="E382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96" i="59" l="1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H687" i="59"/>
  <c r="A102" i="60"/>
  <c r="E406" i="59"/>
  <c r="E686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H625" i="59"/>
  <c r="G699" i="59"/>
  <c r="H699" i="59"/>
  <c r="A114" i="60"/>
  <c r="E555" i="59"/>
  <c r="E418" i="59"/>
  <c r="E624" i="59"/>
  <c r="A701" i="59"/>
  <c r="E698" i="59"/>
  <c r="A627" i="59"/>
  <c r="A558" i="59"/>
  <c r="A421" i="59"/>
  <c r="A27" i="59"/>
  <c r="G26" i="59" l="1"/>
  <c r="H26" i="59"/>
  <c r="G420" i="59"/>
  <c r="H420" i="59"/>
  <c r="G557" i="59"/>
  <c r="H557" i="59"/>
  <c r="G626" i="59"/>
  <c r="H626" i="59"/>
  <c r="G700" i="59"/>
  <c r="H700" i="59"/>
  <c r="A115" i="60"/>
  <c r="E419" i="59"/>
  <c r="E625" i="59"/>
  <c r="E699" i="59"/>
  <c r="A702" i="59"/>
  <c r="F701" i="59"/>
  <c r="A628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564" i="59"/>
  <c r="H633" i="59"/>
  <c r="G633" i="59"/>
  <c r="G707" i="59"/>
  <c r="H707" i="59"/>
  <c r="A122" i="60"/>
  <c r="E563" i="59"/>
  <c r="E706" i="59"/>
  <c r="A709" i="59"/>
  <c r="E632" i="59"/>
  <c r="A635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H565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H718" i="59"/>
  <c r="A133" i="60"/>
  <c r="E437" i="59"/>
  <c r="E643" i="59"/>
  <c r="E717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H656" i="59"/>
  <c r="G730" i="59"/>
  <c r="H730" i="59"/>
  <c r="E586" i="59"/>
  <c r="A145" i="60"/>
  <c r="E655" i="59"/>
  <c r="A732" i="59"/>
  <c r="E729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I293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20" i="47"/>
  <c r="G198" i="47"/>
  <c r="I171" i="49"/>
  <c r="G351" i="47"/>
  <c r="G229" i="47"/>
  <c r="G290" i="47"/>
  <c r="G137" i="47"/>
  <c r="I294" i="49"/>
  <c r="I262" i="49"/>
  <c r="I233" i="49"/>
  <c r="G17" i="47"/>
  <c r="I18" i="49" s="1"/>
  <c r="I232" i="49"/>
  <c r="I80" i="49"/>
  <c r="I324" i="49"/>
  <c r="I292" i="49"/>
  <c r="G259" i="47"/>
  <c r="G382" i="47"/>
  <c r="I383" i="49" s="1"/>
  <c r="G106" i="47" l="1"/>
  <c r="I107" i="49" s="1"/>
  <c r="G167" i="47"/>
  <c r="I168" i="49" s="1"/>
  <c r="G45" i="47"/>
  <c r="I46" i="49" s="1"/>
  <c r="I108" i="49"/>
  <c r="G76" i="47"/>
  <c r="I77" i="49" s="1"/>
  <c r="G64" i="59"/>
  <c r="H64" i="59"/>
  <c r="G458" i="59"/>
  <c r="H458" i="59"/>
  <c r="G595" i="59"/>
  <c r="H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472" i="59"/>
  <c r="H752" i="59"/>
  <c r="A167" i="60"/>
  <c r="E751" i="59"/>
  <c r="A754" i="59"/>
  <c r="G753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H107" i="59"/>
  <c r="G501" i="59"/>
  <c r="A196" i="60"/>
  <c r="E106" i="59"/>
  <c r="A503" i="59"/>
  <c r="H501" i="59"/>
  <c r="E500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H503" i="59"/>
  <c r="A198" i="60"/>
  <c r="E108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H138" i="59"/>
  <c r="G532" i="59"/>
  <c r="H533" i="59"/>
  <c r="G533" i="59"/>
  <c r="A227" i="60"/>
  <c r="E531" i="59"/>
  <c r="E137" i="59"/>
  <c r="H532" i="59"/>
  <c r="A140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H169" i="59"/>
  <c r="A258" i="60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H199" i="59"/>
  <c r="A288" i="60"/>
  <c r="E198" i="59"/>
  <c r="A201" i="59"/>
  <c r="G200" i="59" l="1"/>
  <c r="H200" i="59"/>
  <c r="A289" i="60"/>
  <c r="E199" i="59"/>
  <c r="A202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H230" i="59"/>
  <c r="A319" i="60"/>
  <c r="E229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H260" i="59"/>
  <c r="A349" i="60"/>
  <c r="E259" i="59"/>
  <c r="A262" i="59"/>
  <c r="G261" i="59" l="1"/>
  <c r="H261" i="59"/>
  <c r="A350" i="60"/>
  <c r="E260" i="59"/>
  <c r="A263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H291" i="59"/>
  <c r="A380" i="60"/>
  <c r="E290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H322" i="59"/>
  <c r="A411" i="60"/>
  <c r="E321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F336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H353" i="59"/>
  <c r="A442" i="60"/>
  <c r="E352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<sst xmlns="http://schemas.openxmlformats.org/spreadsheetml/2006/main" count="749" uniqueCount="256">
  <si>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</si>
  <si>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</si>
  <si>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</si>
  <si>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</si>
  <si>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</si>
  <si>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</si>
  <si>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</si>
  <si>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</si>
  <si>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</si>
  <si>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</si>
  <si>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</si>
  <si>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</si>
  <si>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</si>
  <si>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</si>
  <si>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</si>
  <si>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</si>
  <si>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</si>
  <si>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</si>
  <si>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</si>
  <si>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</si>
  <si>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</si>
  <si>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</si>
  <si>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</si>
  <si>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</si>
  <si>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</si>
  <si>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</si>
  <si>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</si>
  <si>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</si>
  <si>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</si>
  <si>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</si>
  <si>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</si>
  <si>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</si>
  <si>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</si>
  <si>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</si>
  <si>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</si>
  <si>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</si>
  <si>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</si>
  <si>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</si>
  <si>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</si>
  <si>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</si>
  <si>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</si>
  <si>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</si>
  <si>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</si>
  <si>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</si>
  <si>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</si>
  <si>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</si>
  <si>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</si>
  <si>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</si>
  <si>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</si>
  <si>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</si>
  <si>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</si>
  <si>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</si>
  <si>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</si>
  <si>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</si>
  <si>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</si>
  <si>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</si>
  <si>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</si>
  <si>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</si>
  <si>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</si>
  <si>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</si>
  <si>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</si>
  <si>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</si>
  <si>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</si>
  <si>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</si>
  <si>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</si>
  <si>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</si>
  <si>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</si>
  <si>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</si>
  <si>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</si>
  <si>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</si>
  <si>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</si>
  <si>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</si>
  <si>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</si>
  <si>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</si>
  <si>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</si>
  <si>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</si>
  <si>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</si>
  <si>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</si>
  <si>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</si>
  <si>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</si>
  <si>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</si>
  <si>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</si>
  <si>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</si>
  <si>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</si>
  <si>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</si>
  <si>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</si>
  <si>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</si>
  <si>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</si>
  <si>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</si>
  <si>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</si>
  <si>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</si>
  <si>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</si>
  <si>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</si>
  <si>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</si>
  <si>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</si>
  <si>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</si>
  <si>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</si>
  <si>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</si>
  <si>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</si>
  <si>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</si>
  <si>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</si>
  <si>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</si>
  <si>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</si>
  <si>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</si>
  <si>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</si>
  <si>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</si>
  <si>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</si>
  <si>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</si>
  <si>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</si>
  <si>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</si>
  <si>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</si>
  <si>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</si>
  <si>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</si>
  <si>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</si>
  <si>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</si>
  <si>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</si>
  <si>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</si>
  <si>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</si>
  <si>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</si>
  <si>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</si>
  <si>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</si>
  <si>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</si>
  <si>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</si>
  <si>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</si>
  <si>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</si>
  <si>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</si>
  <si>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</si>
  <si>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</si>
  <si>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</si>
  <si>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</si>
  <si>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</si>
  <si>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</si>
  <si>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</si>
  <si>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</si>
  <si>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</si>
  <si>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</si>
  <si>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</si>
  <si>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</si>
  <si>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</si>
  <si>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</si>
  <si>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</si>
  <si>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</si>
  <si>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</si>
  <si>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</si>
  <si>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</si>
  <si>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</si>
  <si>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</si>
  <si>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</si>
  <si>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</si>
  <si>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</si>
  <si>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</si>
  <si>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</si>
  <si>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</si>
  <si>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</si>
  <si>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</si>
  <si>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</si>
  <si>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</si>
  <si>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</si>
  <si>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</si>
  <si>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</si>
  <si>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</si>
  <si>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</si>
  <si>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</si>
  <si>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</si>
  <si>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</si>
  <si>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</si>
  <si>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</si>
  <si>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</si>
  <si>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</si>
  <si>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</si>
  <si>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</si>
  <si>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</si>
  <si>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</si>
  <si>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</si>
  <si>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</si>
  <si>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</si>
  <si>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</si>
  <si>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</si>
  <si>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</si>
  <si>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</si>
  <si>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</si>
  <si>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</si>
  <si>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</si>
  <si>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</si>
  <si>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</si>
  <si>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</si>
  <si>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</si>
  <si>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</si>
  <si>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</si>
  <si>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</si>
  <si>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</si>
  <si>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</si>
  <si>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</si>
  <si>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</si>
  <si>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</si>
  <si>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</si>
  <si>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</si>
  <si>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</si>
  <si>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</si>
  <si>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</si>
  <si>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</si>
  <si>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</si>
  <si>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</si>
  <si>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</si>
  <si>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</si>
  <si>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</si>
  <si>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</si>
  <si>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</si>
  <si>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</si>
  <si>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</si>
  <si>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</si>
  <si>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</si>
  <si>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</si>
  <si>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</si>
  <si>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</si>
  <si>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</si>
  <si>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</si>
  <si>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</si>
  <si>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</si>
  <si>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</si>
  <si>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</si>
  <si>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</si>
  <si>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</si>
  <si>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</si>
  <si>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</si>
  <si>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</si>
  <si>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</si>
  <si>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</si>
  <si>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</si>
  <si>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</si>
  <si>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</si>
  <si>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</si>
  <si>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</si>
  <si>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</si>
  <si>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TERN</t>
  </si>
  <si>
    <t>Enero 2024</t>
  </si>
  <si>
    <t>Febrero 2024</t>
  </si>
  <si>
    <t>29/02/2024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</si>
  <si>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ut="03/04/2024 15:25:09" si="2.00000001e70f82589231e66c2826ce14774bc02cbffc7838dc4f14babb104f1de702480f57dcbef80cf9f07ce1ee3ddfca85320f4112c8f0db51949c753e375cd98f4e6d782301ae90bcd5a4797e576dfe15feb69d4ed892634d3dd6e50aff1dea015f62810871e6a79a43b046909fbe183172c187111fb3fe2bca20085980e252ee0a3fdbea33993255607e2af160ec63daacda568f45473e8bbcc3261c84617615.p.3082.0.1.Europe/Madrid.upriv*_1*_pidn2*_36*_session*-lat*_1.000000013944bba6eee03d82675b922c34e442efbc6025e0a7886e8f6dd281fb15a8cf4f273efa914dad4459ff05bb2d980d1b4e4a9137fd.000000012450f65ea3df3207d6686d140773f4b9bc6025e06812928a7ab4adfcc98d6986e9b106a43c0bd90a9d3acc9b76883ced84a40b66.0.1.1.BDEbi.D066E1C611E6257C10D00080EF253B44.0-3082.1.1_-0.1.0_-3082.1.1_5.5.0.*0.00000001f39818a15bafefbe3f963219f37b664cc911585adc90d2950eafbee892e12d2218ed4b52.0.23.11*.2*.0400*.31152J.e.000000012db9a18783eff66545bd1c028745893fc911585abe60ffca710e0d6e5b934d54ab732969.0.10*.131*.122*.122.0.0" msgID="5F92C66E11EEDA3B84750080EF1512D0"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</si>
  <si>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2024 Febrero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</si>
  <si>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ut="03/04/2024 15:51:48" si="2.00000001650f4ceab4436e70901e82d78c1357f88da9110cf9e0ae688925ac6d9b700feb19c8823ae299c505bf5a0ac8238214bc881221216b86791f038594871a192fe451a103b47f449172eed3b91bbd2f83fcd854851bc4625f08479674cc3ad78ec5827498d582e4644f04bc33b790f3f1a6723e5cfe9781117230377cfc256580d11788261ed5a01398becca7dd8e402e8feb958b90254ae0a94c7e889c4be9.p.3082.0.1.Europe/Madrid.upriv*_1*_pidn2*_33*_session*-lat*_1.0000000125cb25583fa2cbe1f11b91afbc366b0dbc6025e0d490b97e5b15f7bb77864af20f872e33d2a985add92b2fef32341bafcdcc1866.000000016c3410a55f59a23cdcbf0041030296abbc6025e0ae6a35e8851e9a84369e2d038ae1c751e87e10a28cd2cd826b1707208569ed5c.0.1.1.SIOSbi.A04572404A6ABF2446090B938515E87E.0-3082.1.1_-0.1.0_-3082.1.1_5.5.0.*0.000000019edc135c7d4343aabc2e49fad40ebd4ec911585a03c58034db64ca5169d360f6ef399452.0.23.11*.2*.0400*.31152J.e.00000001a2294eb880ed073f5e55ed8833f593d6c911585a8e5835a87d1e036104cc2ce523b6d923.0.10*.131*.122*.122.0.0" msgID="15FE2F9411EEDA3F81490080EF95E402"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nrr="560" nrc="64"&gt;&lt;pg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</si>
  <si>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23/02/2024</t>
  </si>
  <si>
    <t>10/02/2024</t>
  </si>
  <si>
    <t>Lunes 26/02/2024 (21:22 h)</t>
  </si>
  <si>
    <t>Sábado 10/02/2024 (06:03 h)</t>
  </si>
  <si>
    <t>Sábado 17/02/2024 (12:19 h)</t>
  </si>
  <si>
    <t>Domingo 18/02/2024 (11:37 h)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</si>
  <si>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11:30:22"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msgID="0E22AF1011EEE06281490080EF85C504"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nrr="1687" nrc="1068"&gt;&lt;pg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</si>
  <si>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11:32:43"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msgID="3507F96C11EEE06481490080EF05C605"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nrr="1585" nrc="88"&gt;&lt;pg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</si>
  <si>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ut="03/12/2024 11:53:37"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msgID="8158720611EEE06481490080EFC54706"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nrr="1623" nrc="89"&gt;&lt;pg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</si>
  <si>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ut="03/12/2024 12:09:06"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msgID="EA15F98211EEE06781490080EF658504"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nrr="1629" nrc="2225"&gt;&lt;pg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</si>
  <si>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12:11:22"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msgID="8D62E82411EEE06981490080EFC54502"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rows="34" cols="19" /&gt;&lt;esdo ews="" ece="" ptn="" /&gt;&lt;/excel&gt;&lt;pgs&gt;&lt;pg rows="29" cols="18" nrr="2811" nrc="2780"&gt;&lt;pg /&gt;&lt;bls&gt;&lt;bl sr="1" sc="1" rfetch="29" cfetch="18" posid="1" darows="0" dacols="1"&gt;&lt;excel&gt;&lt;epo ews="Dat_01" ece="A175" enr="MSTR.Balance_B.C._Diario_Peninsular" ptn="" qtn="" rows="34" cols="19" /&gt;&lt;esdo ews="" ece="" ptn="" /&gt;&lt;/excel&gt;&lt;gridRng&gt;&lt;sect id="TITLE_AREA" rngprop="1:1:5:1" /&gt;&lt;sect id="ROWHEADERS_AREA" rngprop="6:1:29:1" /&gt;&lt;sect id="COLUMNHEADERS_AREA" rngprop="1:2:5:18" /&gt;&lt;sect id="DATA_AREA" rngprop="6:2:29:18"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</si>
  <si>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ut="03/12/2024 12:15:47"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msgID="3EAA9F7811EEE06A81490080EF15E605"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nrr="2242" nrc="1710"&gt;&lt;pg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</si>
  <si>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ut="03/12/2024 12:21:06" si="2.00000001879c10d3ce44a9f2117e5634971866a1f459182929c833d38dab0720ebdb5c657e03fea3a3440163da59d0638867718d04dc80a2ebe493e15133c757f1682002813bd49d5ffc7c1aa225ee4fffa3d7b4cdba39c1dbc3efae16960ad65c724239182f7b5a277b8309488b9d9d64a0df5c3e50c2e38547697f46cefb740889bf48476225cbebd233e1489d5ace332b858aa0ed57159ba85f6ab87250ab7925.p.3082.0.1.Europe/Madrid.upriv*_1*_pidn2*_44*_session*-lat*_1.0000000100ea5faec75cc760466cd38d67793bdebc6025e0f8a132ac3df1c149401f526b494f9c7fbdccc2d8ea528914a6f56fafb94f3c22.00000001d0fe267555089d339d4db5995a465a9cbc6025e0351907a062f30f1ec9981329f64b924822ed9116ebd26c484488f9fa084084e7.0.1.1.BDEbi.D066E1C611E6257C10D00080EF253B44.0-3082.1.1_-0.1.0_-3082.1.1_5.5.0.*0.000000018770ede780081391724f356e93355436c911585a6d76a74312c547f1a639605bc8dbae35.0.23.11*.2*.0400*.31152J.e.0000000171e2d0fcc1fd5add5b7bc54335d06e9ac911585a07f20cbc768c2c784130ed6f1103b0bc.0.10*.131*.122*.122.0.0" msgID="ED229C1811EEE06A81490080EFE58503"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nrr="783" nrc="840"&gt;&lt;pg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</si>
  <si>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ad3398358856421085723e234871043a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</si>
  <si>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ut="03/12/2024 12:22:34" si="2.00000001554c48fda1f00a838edc56b26f12d4c5f99c94beb7ad2586e6a52b7feb5de8b01e22a80b7cfeaa1411adb4814eb5c51504c8785675d76181ce418b506e85ae58f92c248d24ce60554f43ee411572cec10e72098083ac22f4d5a7e08d182f9214a66a8ca800c0202ca6a2dc0bc3ee7bf53f8bd0c0f7fca1fcb7a9004828a0b86efdebacd65746d4e4c5b448510c202d101a11e2c28cb64f8636c378dd6be5.p.3082.0.1.Europe/Madrid.upriv*_1*_pidn2*_40*_session*-lat*_1.00000001589ed932359f4f15d3fc97639861d616bc6025e0c6a632d6ecbda9595d320409cf5cd781f7c6c2176efcc05bd99c8bcff3ec3ce5.000000016ca48d4656b6a7a3b0fc268fcce8ef6fbc6025e008fac880b9a3e2c1b0b28a1ab0e21335e76eccb065550f0d91d8aa99ccd321a0.0.1.1.BDEbi.D066E1C611E6257C10D00080EF253B44.0-3082.1.1_-0.1.0_-3082.1.1_5.5.0.*0.000000012d6de959b6e24f28a3fd2110e78dc61ac911585ab90c8b85f0e424cf73975846e09e1477.0.23.11*.2*.0400*.31152J.e.000000015fa3f662c8d8a63b7b2598ebd620c616c911585a6317e1b63a0de134a8cfe9f03fea0d44.0.10*.131*.122*.122.0.0" msgID="2BE71A0A11EEE06B81490080EF85C504"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nrr="666" nrc="730"&gt;&lt;pg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</si>
</sst>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31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" fontId="18" fillId="0" borderId="0" xfId="3" applyNumberFormat="1" applyFont="1"/>
    <xf numFmtId="165" fontId="0" fillId="0" borderId="0" xfId="0" applyFill="1"/>
    <xf numFmtId="165" fontId="65" fillId="0" borderId="0" xfId="0" applyFont="1" applyFill="1"/>
    <xf numFmtId="182" fontId="65" fillId="0" borderId="0" xfId="0" applyNumberFormat="1" applyFont="1" applyFill="1"/>
    <xf numFmtId="165" fontId="65" fillId="8" borderId="0" xfId="0" applyNumberFormat="1" applyFont="1" applyFill="1"/>
    <xf numFmtId="165" fontId="48" fillId="6" borderId="13" xfId="53" quotePrefix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2.8078373689779887</c:v>
                </c:pt>
                <c:pt idx="1">
                  <c:v>5.998737115883217</c:v>
                </c:pt>
                <c:pt idx="2">
                  <c:v>1.5339478344256814</c:v>
                </c:pt>
                <c:pt idx="3">
                  <c:v>20.701706862593859</c:v>
                </c:pt>
                <c:pt idx="4">
                  <c:v>4.6640598492530705</c:v>
                </c:pt>
                <c:pt idx="5">
                  <c:v>6.7005784605196055E-3</c:v>
                </c:pt>
                <c:pt idx="6">
                  <c:v>0.32632954936808678</c:v>
                </c:pt>
                <c:pt idx="7">
                  <c:v>0.11094092972478543</c:v>
                </c:pt>
                <c:pt idx="8">
                  <c:v>25.526506947535132</c:v>
                </c:pt>
                <c:pt idx="9">
                  <c:v>14.409099257518607</c:v>
                </c:pt>
                <c:pt idx="10">
                  <c:v>21.055757118887581</c:v>
                </c:pt>
                <c:pt idx="11">
                  <c:v>1.9419144503845478</c:v>
                </c:pt>
                <c:pt idx="12">
                  <c:v>0.91646213698691714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1.4607874015748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7886178861788618"/>
                  <c:y val="9.19820132777520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7235772357723572"/>
                  <c:y val="0.1603713138798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946584725689781"/>
                  <c:y val="0.240104214914312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536585365853658"/>
                  <c:y val="5.5098031496062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7642276422764228"/>
                  <c:y val="6.22547244094488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2.5720648791758349</c:v>
                </c:pt>
                <c:pt idx="1">
                  <c:v>21.56718982483525</c:v>
                </c:pt>
                <c:pt idx="2">
                  <c:v>0.99021241773870117</c:v>
                </c:pt>
                <c:pt idx="3">
                  <c:v>7.5552354387562053</c:v>
                </c:pt>
                <c:pt idx="4">
                  <c:v>6.3665259283551476</c:v>
                </c:pt>
                <c:pt idx="5">
                  <c:v>0.37665619242489645</c:v>
                </c:pt>
                <c:pt idx="6">
                  <c:v>0.25153109559456627</c:v>
                </c:pt>
                <c:pt idx="7">
                  <c:v>32.548874531938296</c:v>
                </c:pt>
                <c:pt idx="8">
                  <c:v>14.118535896138464</c:v>
                </c:pt>
                <c:pt idx="9">
                  <c:v>11.58641219023886</c:v>
                </c:pt>
                <c:pt idx="10">
                  <c:v>0.84142472189547712</c:v>
                </c:pt>
                <c:pt idx="11">
                  <c:v>1.2253368829083069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36.039319158962421</c:v>
                </c:pt>
                <c:pt idx="1">
                  <c:v>63.960680841037565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8.05233595800524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39.427884681286031</c:v>
                </c:pt>
                <c:pt idx="1">
                  <c:v>60.572115318713969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23/02/2024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28.875305576010074</c:v>
                </c:pt>
                <c:pt idx="1">
                  <c:v>71.124694423989936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473004289098008"/>
                  <c:y val="-2.0932509934260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2.7720401159431316</c:v>
                </c:pt>
                <c:pt idx="1">
                  <c:v>17.021238623375044</c:v>
                </c:pt>
                <c:pt idx="2">
                  <c:v>1.0145927466253266</c:v>
                </c:pt>
                <c:pt idx="3">
                  <c:v>3.6078083471737514</c:v>
                </c:pt>
                <c:pt idx="4">
                  <c:v>4.1618568524143198</c:v>
                </c:pt>
                <c:pt idx="5">
                  <c:v>0.29776889047850158</c:v>
                </c:pt>
                <c:pt idx="6">
                  <c:v>0.23544435557097515</c:v>
                </c:pt>
                <c:pt idx="7">
                  <c:v>49.68095681584623</c:v>
                </c:pt>
                <c:pt idx="8">
                  <c:v>8.0535801265491624</c:v>
                </c:pt>
                <c:pt idx="9">
                  <c:v>11.737238198971834</c:v>
                </c:pt>
                <c:pt idx="10">
                  <c:v>0.51465244211173489</c:v>
                </c:pt>
                <c:pt idx="11">
                  <c:v>0.9028224849399844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D-4727-A56F-BCC12B52A0D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D-4727-A56F-BCC12B52A0D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0-4C14-B897-F7A6B72494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47.309857696898497</c:v>
                </c:pt>
                <c:pt idx="1">
                  <c:v>54.170965469182775</c:v>
                </c:pt>
                <c:pt idx="2">
                  <c:v>53.698209617269846</c:v>
                </c:pt>
                <c:pt idx="3">
                  <c:v>55.711960661786243</c:v>
                </c:pt>
                <c:pt idx="4">
                  <c:v>47.909239064028135</c:v>
                </c:pt>
                <c:pt idx="5">
                  <c:v>47.518582448458851</c:v>
                </c:pt>
                <c:pt idx="6">
                  <c:v>47.624079438470943</c:v>
                </c:pt>
                <c:pt idx="7">
                  <c:v>43.322135016002271</c:v>
                </c:pt>
                <c:pt idx="8">
                  <c:v>52.195167400852178</c:v>
                </c:pt>
                <c:pt idx="9">
                  <c:v>61.86490746364624</c:v>
                </c:pt>
                <c:pt idx="10">
                  <c:v>55.584611305703199</c:v>
                </c:pt>
                <c:pt idx="11">
                  <c:v>53.141945983790961</c:v>
                </c:pt>
                <c:pt idx="12">
                  <c:v>60.572115318713976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C14-B897-F7A6B72494E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A-452F-B976-74C27467346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D-4727-A56F-BCC12B52A0D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D-4727-A56F-BCC12B52A0D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52.690142303101524</c:v>
                </c:pt>
                <c:pt idx="1">
                  <c:v>45.829034530817218</c:v>
                </c:pt>
                <c:pt idx="2">
                  <c:v>46.301790382730168</c:v>
                </c:pt>
                <c:pt idx="3">
                  <c:v>44.288039338213736</c:v>
                </c:pt>
                <c:pt idx="4">
                  <c:v>52.090760935971865</c:v>
                </c:pt>
                <c:pt idx="5">
                  <c:v>52.481417551541149</c:v>
                </c:pt>
                <c:pt idx="6">
                  <c:v>52.375920561529057</c:v>
                </c:pt>
                <c:pt idx="7">
                  <c:v>56.677864983997729</c:v>
                </c:pt>
                <c:pt idx="8">
                  <c:v>47.804832599147822</c:v>
                </c:pt>
                <c:pt idx="9">
                  <c:v>38.13509253635376</c:v>
                </c:pt>
                <c:pt idx="10">
                  <c:v>44.415388694296801</c:v>
                </c:pt>
                <c:pt idx="11">
                  <c:v>46.858054016209039</c:v>
                </c:pt>
                <c:pt idx="12">
                  <c:v>39.427884681286024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2469607.30693</c:v>
                </c:pt>
                <c:pt idx="1">
                  <c:v>2027495.37298</c:v>
                </c:pt>
                <c:pt idx="2">
                  <c:v>1722301.41105</c:v>
                </c:pt>
                <c:pt idx="3">
                  <c:v>1917378.4631099999</c:v>
                </c:pt>
                <c:pt idx="4">
                  <c:v>2442308.35616</c:v>
                </c:pt>
                <c:pt idx="5">
                  <c:v>2458713.1883</c:v>
                </c:pt>
                <c:pt idx="6">
                  <c:v>2504614.8359699999</c:v>
                </c:pt>
                <c:pt idx="7">
                  <c:v>2501786.3870299999</c:v>
                </c:pt>
                <c:pt idx="8">
                  <c:v>2117620.1905200002</c:v>
                </c:pt>
                <c:pt idx="9">
                  <c:v>1453158.8547499999</c:v>
                </c:pt>
                <c:pt idx="10">
                  <c:v>1628839.8554700001</c:v>
                </c:pt>
                <c:pt idx="11">
                  <c:v>1923198.5325499999</c:v>
                </c:pt>
                <c:pt idx="12">
                  <c:v>1290482.5603100001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70.388584921717737</c:v>
                </c:pt>
                <c:pt idx="1">
                  <c:v>78.285291532884202</c:v>
                </c:pt>
                <c:pt idx="2">
                  <c:v>78.373700805154158</c:v>
                </c:pt>
                <c:pt idx="3">
                  <c:v>75.807757931376372</c:v>
                </c:pt>
                <c:pt idx="4">
                  <c:v>68.823076702013935</c:v>
                </c:pt>
                <c:pt idx="5">
                  <c:v>71.532264750904773</c:v>
                </c:pt>
                <c:pt idx="6">
                  <c:v>71.572957124908186</c:v>
                </c:pt>
                <c:pt idx="7">
                  <c:v>67.805889861300088</c:v>
                </c:pt>
                <c:pt idx="8">
                  <c:v>73.010554816185135</c:v>
                </c:pt>
                <c:pt idx="9">
                  <c:v>81.997709393191045</c:v>
                </c:pt>
                <c:pt idx="10">
                  <c:v>80.46959324204613</c:v>
                </c:pt>
                <c:pt idx="11">
                  <c:v>77.909407289797414</c:v>
                </c:pt>
                <c:pt idx="12">
                  <c:v>84.307755308254343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29.611415078282281</c:v>
                </c:pt>
                <c:pt idx="1">
                  <c:v>21.714708467115777</c:v>
                </c:pt>
                <c:pt idx="2">
                  <c:v>21.626299194845835</c:v>
                </c:pt>
                <c:pt idx="3">
                  <c:v>24.192242068623599</c:v>
                </c:pt>
                <c:pt idx="4">
                  <c:v>31.176923297986086</c:v>
                </c:pt>
                <c:pt idx="5">
                  <c:v>28.467735249095199</c:v>
                </c:pt>
                <c:pt idx="6">
                  <c:v>28.427042875091821</c:v>
                </c:pt>
                <c:pt idx="7">
                  <c:v>32.194110138699926</c:v>
                </c:pt>
                <c:pt idx="8">
                  <c:v>26.989445183814858</c:v>
                </c:pt>
                <c:pt idx="9">
                  <c:v>18.002290606808927</c:v>
                </c:pt>
                <c:pt idx="10">
                  <c:v>19.530406757953898</c:v>
                </c:pt>
                <c:pt idx="11">
                  <c:v>22.090592710202571</c:v>
                </c:pt>
                <c:pt idx="12">
                  <c:v>15.692244691745675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2462.4795174880001</c:v>
                </c:pt>
                <c:pt idx="1">
                  <c:v>2043.195288889</c:v>
                </c:pt>
                <c:pt idx="2">
                  <c:v>1532.7970382829999</c:v>
                </c:pt>
                <c:pt idx="3">
                  <c:v>1391.317400074</c:v>
                </c:pt>
                <c:pt idx="4">
                  <c:v>1912.966164422</c:v>
                </c:pt>
                <c:pt idx="5">
                  <c:v>1303.0717722879999</c:v>
                </c:pt>
                <c:pt idx="6">
                  <c:v>966.63222098799997</c:v>
                </c:pt>
                <c:pt idx="7">
                  <c:v>929.63253717600003</c:v>
                </c:pt>
                <c:pt idx="8">
                  <c:v>1445.246566886</c:v>
                </c:pt>
                <c:pt idx="9">
                  <c:v>3449.3918406510002</c:v>
                </c:pt>
                <c:pt idx="10">
                  <c:v>3973.5715913580002</c:v>
                </c:pt>
                <c:pt idx="11">
                  <c:v>3896.2215926650001</c:v>
                </c:pt>
                <c:pt idx="12">
                  <c:v>2952.1682820880001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4633.8397660000001</c:v>
                </c:pt>
                <c:pt idx="1">
                  <c:v>6562.9494439999999</c:v>
                </c:pt>
                <c:pt idx="2">
                  <c:v>4798.0341330000001</c:v>
                </c:pt>
                <c:pt idx="3">
                  <c:v>5330.5438809999996</c:v>
                </c:pt>
                <c:pt idx="4">
                  <c:v>3017.4135729999998</c:v>
                </c:pt>
                <c:pt idx="5">
                  <c:v>3650.5355380000001</c:v>
                </c:pt>
                <c:pt idx="6">
                  <c:v>4088.245336</c:v>
                </c:pt>
                <c:pt idx="7">
                  <c:v>3493.5598100000002</c:v>
                </c:pt>
                <c:pt idx="8">
                  <c:v>5706.4825490000003</c:v>
                </c:pt>
                <c:pt idx="9">
                  <c:v>6895.4752040000003</c:v>
                </c:pt>
                <c:pt idx="10">
                  <c:v>5741.1681920000001</c:v>
                </c:pt>
                <c:pt idx="11">
                  <c:v>5637.6258340000004</c:v>
                </c:pt>
                <c:pt idx="12">
                  <c:v>6805.9291499999999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2108.6501520000002</c:v>
                </c:pt>
                <c:pt idx="1">
                  <c:v>3026.359449</c:v>
                </c:pt>
                <c:pt idx="2">
                  <c:v>3706.5430190000002</c:v>
                </c:pt>
                <c:pt idx="3">
                  <c:v>3795.9065730000002</c:v>
                </c:pt>
                <c:pt idx="4">
                  <c:v>3780.393454</c:v>
                </c:pt>
                <c:pt idx="5">
                  <c:v>4475.9036299999998</c:v>
                </c:pt>
                <c:pt idx="6">
                  <c:v>4376.8469839999998</c:v>
                </c:pt>
                <c:pt idx="7">
                  <c:v>3295.670611</c:v>
                </c:pt>
                <c:pt idx="8">
                  <c:v>2566.3154300000001</c:v>
                </c:pt>
                <c:pt idx="9">
                  <c:v>1946.5475630000001</c:v>
                </c:pt>
                <c:pt idx="10">
                  <c:v>1820.6462019999999</c:v>
                </c:pt>
                <c:pt idx="11">
                  <c:v>1859.956492</c:v>
                </c:pt>
                <c:pt idx="12">
                  <c:v>2422.7043669999998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178.785415</c:v>
                </c:pt>
                <c:pt idx="1">
                  <c:v>409.93961899999999</c:v>
                </c:pt>
                <c:pt idx="2">
                  <c:v>625.72451000000001</c:v>
                </c:pt>
                <c:pt idx="3">
                  <c:v>500.29015700000002</c:v>
                </c:pt>
                <c:pt idx="4">
                  <c:v>541.44321600000001</c:v>
                </c:pt>
                <c:pt idx="5">
                  <c:v>768.13673300000005</c:v>
                </c:pt>
                <c:pt idx="6">
                  <c:v>719.76334299999996</c:v>
                </c:pt>
                <c:pt idx="7">
                  <c:v>400.78732400000001</c:v>
                </c:pt>
                <c:pt idx="8">
                  <c:v>226.73819900000001</c:v>
                </c:pt>
                <c:pt idx="9">
                  <c:v>111.28416799999999</c:v>
                </c:pt>
                <c:pt idx="10">
                  <c:v>92.059718000000004</c:v>
                </c:pt>
                <c:pt idx="11">
                  <c:v>94.242966999999993</c:v>
                </c:pt>
                <c:pt idx="12">
                  <c:v>175.94086200000001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356.48546800000003</c:v>
                </c:pt>
                <c:pt idx="1">
                  <c:v>307.07592899999997</c:v>
                </c:pt>
                <c:pt idx="2">
                  <c:v>272.39934599999998</c:v>
                </c:pt>
                <c:pt idx="3">
                  <c:v>336.75007499999998</c:v>
                </c:pt>
                <c:pt idx="4">
                  <c:v>321.04170599999998</c:v>
                </c:pt>
                <c:pt idx="5">
                  <c:v>319.13790999999998</c:v>
                </c:pt>
                <c:pt idx="6">
                  <c:v>339.53788500000002</c:v>
                </c:pt>
                <c:pt idx="7">
                  <c:v>284.53883400000001</c:v>
                </c:pt>
                <c:pt idx="8">
                  <c:v>262.341748</c:v>
                </c:pt>
                <c:pt idx="9">
                  <c:v>237.95199600000001</c:v>
                </c:pt>
                <c:pt idx="10">
                  <c:v>254.011473</c:v>
                </c:pt>
                <c:pt idx="11">
                  <c:v>281.89705400000003</c:v>
                </c:pt>
                <c:pt idx="12">
                  <c:v>256.21641699999998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61.687733999999999</c:v>
                </c:pt>
                <c:pt idx="1">
                  <c:v>62.173029999999997</c:v>
                </c:pt>
                <c:pt idx="2">
                  <c:v>46.745470500000003</c:v>
                </c:pt>
                <c:pt idx="3">
                  <c:v>32.738592500000003</c:v>
                </c:pt>
                <c:pt idx="4">
                  <c:v>65.021735000000007</c:v>
                </c:pt>
                <c:pt idx="5">
                  <c:v>70.556624999999997</c:v>
                </c:pt>
                <c:pt idx="6">
                  <c:v>62.106560000000002</c:v>
                </c:pt>
                <c:pt idx="7">
                  <c:v>63.283716499999997</c:v>
                </c:pt>
                <c:pt idx="8">
                  <c:v>65.383654000000007</c:v>
                </c:pt>
                <c:pt idx="9">
                  <c:v>52.408155000000001</c:v>
                </c:pt>
                <c:pt idx="10">
                  <c:v>65.083246000000003</c:v>
                </c:pt>
                <c:pt idx="11">
                  <c:v>58.133075499999997</c:v>
                </c:pt>
                <c:pt idx="12">
                  <c:v>52.594839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260.87120307999999</c:v>
                </c:pt>
                <c:pt idx="1">
                  <c:v>540.07979424799998</c:v>
                </c:pt>
                <c:pt idx="2">
                  <c:v>611.59025412400001</c:v>
                </c:pt>
                <c:pt idx="3">
                  <c:v>482.56337790999999</c:v>
                </c:pt>
                <c:pt idx="4">
                  <c:v>288.68313398599997</c:v>
                </c:pt>
                <c:pt idx="5">
                  <c:v>317.62358116000001</c:v>
                </c:pt>
                <c:pt idx="6">
                  <c:v>417.21605209199998</c:v>
                </c:pt>
                <c:pt idx="7">
                  <c:v>351.92025856800001</c:v>
                </c:pt>
                <c:pt idx="8">
                  <c:v>486.13972009100002</c:v>
                </c:pt>
                <c:pt idx="9">
                  <c:v>450.50809918800002</c:v>
                </c:pt>
                <c:pt idx="10">
                  <c:v>445.30388932199997</c:v>
                </c:pt>
                <c:pt idx="11">
                  <c:v>451.57611214299999</c:v>
                </c:pt>
                <c:pt idx="12">
                  <c:v>537.81556470400005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4597.9597160000003</c:v>
                </c:pt>
                <c:pt idx="1">
                  <c:v>5102.2896650000002</c:v>
                </c:pt>
                <c:pt idx="2">
                  <c:v>4567.2530120000001</c:v>
                </c:pt>
                <c:pt idx="3">
                  <c:v>3741.7683910000001</c:v>
                </c:pt>
                <c:pt idx="4">
                  <c:v>4008.7212100000002</c:v>
                </c:pt>
                <c:pt idx="5">
                  <c:v>5123.1471769999998</c:v>
                </c:pt>
                <c:pt idx="6">
                  <c:v>5008.274547</c:v>
                </c:pt>
                <c:pt idx="7">
                  <c:v>4546.8185190000004</c:v>
                </c:pt>
                <c:pt idx="8">
                  <c:v>3741.7340180000001</c:v>
                </c:pt>
                <c:pt idx="9">
                  <c:v>3761.317407</c:v>
                </c:pt>
                <c:pt idx="10">
                  <c:v>4990.0784999999996</c:v>
                </c:pt>
                <c:pt idx="11">
                  <c:v>5160.8013369999999</c:v>
                </c:pt>
                <c:pt idx="12">
                  <c:v>4509.6725470000001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408.10895900000003</c:v>
                </c:pt>
                <c:pt idx="1">
                  <c:v>424.61757399999999</c:v>
                </c:pt>
                <c:pt idx="2">
                  <c:v>250.49709999999999</c:v>
                </c:pt>
                <c:pt idx="3">
                  <c:v>240.394893</c:v>
                </c:pt>
                <c:pt idx="4">
                  <c:v>297.64954599999999</c:v>
                </c:pt>
                <c:pt idx="5">
                  <c:v>278.085915</c:v>
                </c:pt>
                <c:pt idx="6">
                  <c:v>405.98407800000001</c:v>
                </c:pt>
                <c:pt idx="7">
                  <c:v>401.51815299999998</c:v>
                </c:pt>
                <c:pt idx="8">
                  <c:v>373.47347600000001</c:v>
                </c:pt>
                <c:pt idx="9">
                  <c:v>221.507746</c:v>
                </c:pt>
                <c:pt idx="10">
                  <c:v>212.48337599999999</c:v>
                </c:pt>
                <c:pt idx="11">
                  <c:v>268.85188900000003</c:v>
                </c:pt>
                <c:pt idx="12">
                  <c:v>207.05218400000001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3827.6728309999999</c:v>
                </c:pt>
                <c:pt idx="1">
                  <c:v>2596.2711089999998</c:v>
                </c:pt>
                <c:pt idx="2">
                  <c:v>2387.6938829999999</c:v>
                </c:pt>
                <c:pt idx="3">
                  <c:v>2826.458556</c:v>
                </c:pt>
                <c:pt idx="4">
                  <c:v>4052.7489780000001</c:v>
                </c:pt>
                <c:pt idx="5">
                  <c:v>4383.6223309999996</c:v>
                </c:pt>
                <c:pt idx="6">
                  <c:v>4368.1142330000002</c:v>
                </c:pt>
                <c:pt idx="7">
                  <c:v>4240.7922829999998</c:v>
                </c:pt>
                <c:pt idx="8">
                  <c:v>3454.1032340000002</c:v>
                </c:pt>
                <c:pt idx="9">
                  <c:v>2337.3704469999998</c:v>
                </c:pt>
                <c:pt idx="10">
                  <c:v>2614.9533230000002</c:v>
                </c:pt>
                <c:pt idx="11">
                  <c:v>2758.3653610000001</c:v>
                </c:pt>
                <c:pt idx="12">
                  <c:v>1579.7903260000001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1717.0495000000001</c:v>
                </c:pt>
                <c:pt idx="1">
                  <c:v>1726.7644049999999</c:v>
                </c:pt>
                <c:pt idx="2">
                  <c:v>1572.4450019999999</c:v>
                </c:pt>
                <c:pt idx="3">
                  <c:v>1702.635225</c:v>
                </c:pt>
                <c:pt idx="4">
                  <c:v>1724.8432869999999</c:v>
                </c:pt>
                <c:pt idx="5">
                  <c:v>1477.1990989999999</c:v>
                </c:pt>
                <c:pt idx="6">
                  <c:v>1302.218576</c:v>
                </c:pt>
                <c:pt idx="7">
                  <c:v>1430.8498970000001</c:v>
                </c:pt>
                <c:pt idx="8">
                  <c:v>1244.633681</c:v>
                </c:pt>
                <c:pt idx="9">
                  <c:v>964.46819100000005</c:v>
                </c:pt>
                <c:pt idx="10">
                  <c:v>1180.951693</c:v>
                </c:pt>
                <c:pt idx="11">
                  <c:v>1694.552316</c:v>
                </c:pt>
                <c:pt idx="12">
                  <c:v>1331.232647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104.984111</c:v>
                </c:pt>
                <c:pt idx="1">
                  <c:v>110.360659</c:v>
                </c:pt>
                <c:pt idx="2">
                  <c:v>80.064349500000006</c:v>
                </c:pt>
                <c:pt idx="3">
                  <c:v>58.672222499999997</c:v>
                </c:pt>
                <c:pt idx="4">
                  <c:v>106.86346</c:v>
                </c:pt>
                <c:pt idx="5">
                  <c:v>113.404867</c:v>
                </c:pt>
                <c:pt idx="6">
                  <c:v>104.296549</c:v>
                </c:pt>
                <c:pt idx="7">
                  <c:v>106.0009465</c:v>
                </c:pt>
                <c:pt idx="8">
                  <c:v>108.36413899999999</c:v>
                </c:pt>
                <c:pt idx="9">
                  <c:v>89.150436999999997</c:v>
                </c:pt>
                <c:pt idx="10">
                  <c:v>102.220887</c:v>
                </c:pt>
                <c:pt idx="11">
                  <c:v>95.291753499999999</c:v>
                </c:pt>
                <c:pt idx="12">
                  <c:v>78.758341000000001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Dat_01!$W$180:$W$208</c:f>
              <c:numCache>
                <c:formatCode>0_)</c:formatCode>
                <c:ptCount val="29"/>
                <c:pt idx="0">
                  <c:v>159.20246</c:v>
                </c:pt>
                <c:pt idx="1">
                  <c:v>203.31782899999999</c:v>
                </c:pt>
                <c:pt idx="2">
                  <c:v>74.037542999999999</c:v>
                </c:pt>
                <c:pt idx="3">
                  <c:v>28.383704000000002</c:v>
                </c:pt>
                <c:pt idx="4">
                  <c:v>16.475377000000002</c:v>
                </c:pt>
                <c:pt idx="5">
                  <c:v>109.829059</c:v>
                </c:pt>
                <c:pt idx="6">
                  <c:v>283.84833700000001</c:v>
                </c:pt>
                <c:pt idx="7">
                  <c:v>328.20084399999996</c:v>
                </c:pt>
                <c:pt idx="8">
                  <c:v>319.10178200000001</c:v>
                </c:pt>
                <c:pt idx="9">
                  <c:v>394.17921899999999</c:v>
                </c:pt>
                <c:pt idx="10">
                  <c:v>307.90148200000004</c:v>
                </c:pt>
                <c:pt idx="11">
                  <c:v>324.80879999999996</c:v>
                </c:pt>
                <c:pt idx="12">
                  <c:v>167.05101300000001</c:v>
                </c:pt>
                <c:pt idx="13">
                  <c:v>158.13068699999999</c:v>
                </c:pt>
                <c:pt idx="14">
                  <c:v>246.89941399999998</c:v>
                </c:pt>
                <c:pt idx="15">
                  <c:v>230.62951100000001</c:v>
                </c:pt>
                <c:pt idx="16">
                  <c:v>144.59124400000002</c:v>
                </c:pt>
                <c:pt idx="17">
                  <c:v>94.978320000000011</c:v>
                </c:pt>
                <c:pt idx="18">
                  <c:v>215.29295300000001</c:v>
                </c:pt>
                <c:pt idx="19">
                  <c:v>147.71965299999999</c:v>
                </c:pt>
                <c:pt idx="20">
                  <c:v>138.41994500000001</c:v>
                </c:pt>
                <c:pt idx="21">
                  <c:v>374.06773499999997</c:v>
                </c:pt>
                <c:pt idx="22">
                  <c:v>389.78857599999998</c:v>
                </c:pt>
                <c:pt idx="23">
                  <c:v>347.51629400000002</c:v>
                </c:pt>
                <c:pt idx="24">
                  <c:v>358.16918199999998</c:v>
                </c:pt>
                <c:pt idx="25">
                  <c:v>367.25415000000004</c:v>
                </c:pt>
                <c:pt idx="26">
                  <c:v>337.53087499999998</c:v>
                </c:pt>
                <c:pt idx="27">
                  <c:v>263.64784800000001</c:v>
                </c:pt>
                <c:pt idx="28">
                  <c:v>274.95531399999999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9"/>
                <c:pt idx="0">
                  <c:v>21.019884039385158</c:v>
                </c:pt>
                <c:pt idx="1">
                  <c:v>26.928880452079106</c:v>
                </c:pt>
                <c:pt idx="2">
                  <c:v>12.395197407885929</c:v>
                </c:pt>
                <c:pt idx="3">
                  <c:v>4.9822485177538098</c:v>
                </c:pt>
                <c:pt idx="4">
                  <c:v>2.5891592454783967</c:v>
                </c:pt>
                <c:pt idx="5">
                  <c:v>16.572485436486847</c:v>
                </c:pt>
                <c:pt idx="6">
                  <c:v>37.652360693712531</c:v>
                </c:pt>
                <c:pt idx="7">
                  <c:v>42.302307157292148</c:v>
                </c:pt>
                <c:pt idx="8">
                  <c:v>42.419565225392859</c:v>
                </c:pt>
                <c:pt idx="9">
                  <c:v>50.916450037589811</c:v>
                </c:pt>
                <c:pt idx="10">
                  <c:v>44.244283430185995</c:v>
                </c:pt>
                <c:pt idx="11">
                  <c:v>41.085915778723759</c:v>
                </c:pt>
                <c:pt idx="12">
                  <c:v>24.323717459342859</c:v>
                </c:pt>
                <c:pt idx="13">
                  <c:v>23.604765466612303</c:v>
                </c:pt>
                <c:pt idx="14">
                  <c:v>35.028484440465299</c:v>
                </c:pt>
                <c:pt idx="15">
                  <c:v>30.648241226056104</c:v>
                </c:pt>
                <c:pt idx="16">
                  <c:v>21.300378989211595</c:v>
                </c:pt>
                <c:pt idx="17">
                  <c:v>15.364315769706502</c:v>
                </c:pt>
                <c:pt idx="18">
                  <c:v>28.511417669977785</c:v>
                </c:pt>
                <c:pt idx="19">
                  <c:v>19.800607961484676</c:v>
                </c:pt>
                <c:pt idx="20">
                  <c:v>19.318569781976507</c:v>
                </c:pt>
                <c:pt idx="21">
                  <c:v>48.75628966072307</c:v>
                </c:pt>
                <c:pt idx="22">
                  <c:v>49.680956815846237</c:v>
                </c:pt>
                <c:pt idx="23">
                  <c:v>47.183543037248612</c:v>
                </c:pt>
                <c:pt idx="24">
                  <c:v>52.650064883423376</c:v>
                </c:pt>
                <c:pt idx="25">
                  <c:v>47.806811536839845</c:v>
                </c:pt>
                <c:pt idx="26">
                  <c:v>43.407786408877726</c:v>
                </c:pt>
                <c:pt idx="27">
                  <c:v>33.868533376724713</c:v>
                </c:pt>
                <c:pt idx="28">
                  <c:v>35.835256852042377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  <c:pt idx="699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315.42336299999999</c:v>
                </c:pt>
                <c:pt idx="1">
                  <c:v>143.172057</c:v>
                </c:pt>
                <c:pt idx="2">
                  <c:v>83.298878999999999</c:v>
                </c:pt>
                <c:pt idx="3">
                  <c:v>104.908095</c:v>
                </c:pt>
                <c:pt idx="4">
                  <c:v>199.78504899999999</c:v>
                </c:pt>
                <c:pt idx="5">
                  <c:v>147.38255699999999</c:v>
                </c:pt>
                <c:pt idx="6">
                  <c:v>238.074546</c:v>
                </c:pt>
                <c:pt idx="7">
                  <c:v>135.55038500000001</c:v>
                </c:pt>
                <c:pt idx="8">
                  <c:v>102.34201899999999</c:v>
                </c:pt>
                <c:pt idx="9">
                  <c:v>49.985087</c:v>
                </c:pt>
                <c:pt idx="10">
                  <c:v>74.209770000000006</c:v>
                </c:pt>
                <c:pt idx="11">
                  <c:v>49.280786999999997</c:v>
                </c:pt>
                <c:pt idx="12">
                  <c:v>247.578801</c:v>
                </c:pt>
                <c:pt idx="13">
                  <c:v>299.87341900000001</c:v>
                </c:pt>
                <c:pt idx="14">
                  <c:v>233.314637</c:v>
                </c:pt>
                <c:pt idx="15">
                  <c:v>313.83708399999995</c:v>
                </c:pt>
                <c:pt idx="16">
                  <c:v>176.164671</c:v>
                </c:pt>
                <c:pt idx="17">
                  <c:v>145.29900499999999</c:v>
                </c:pt>
                <c:pt idx="18">
                  <c:v>234.25650099999999</c:v>
                </c:pt>
                <c:pt idx="19">
                  <c:v>139.242818</c:v>
                </c:pt>
                <c:pt idx="20">
                  <c:v>204.35787999999999</c:v>
                </c:pt>
                <c:pt idx="21">
                  <c:v>188.02451399999998</c:v>
                </c:pt>
                <c:pt idx="22">
                  <c:v>111.78935299999999</c:v>
                </c:pt>
                <c:pt idx="23">
                  <c:v>134.796076</c:v>
                </c:pt>
                <c:pt idx="24">
                  <c:v>302.143596</c:v>
                </c:pt>
                <c:pt idx="25">
                  <c:v>175.164456</c:v>
                </c:pt>
                <c:pt idx="26">
                  <c:v>59.532747000000001</c:v>
                </c:pt>
                <c:pt idx="27">
                  <c:v>58.140946000000007</c:v>
                </c:pt>
                <c:pt idx="28">
                  <c:v>123.076035</c:v>
                </c:pt>
                <c:pt idx="29">
                  <c:v>183.63743299999999</c:v>
                </c:pt>
                <c:pt idx="30">
                  <c:v>179.32466500000001</c:v>
                </c:pt>
                <c:pt idx="31">
                  <c:v>292.31094100000001</c:v>
                </c:pt>
                <c:pt idx="32">
                  <c:v>162.934877</c:v>
                </c:pt>
                <c:pt idx="33">
                  <c:v>130.44913199999999</c:v>
                </c:pt>
                <c:pt idx="34">
                  <c:v>102.770679</c:v>
                </c:pt>
                <c:pt idx="35">
                  <c:v>168.05848699999999</c:v>
                </c:pt>
                <c:pt idx="36">
                  <c:v>159.07691999999997</c:v>
                </c:pt>
                <c:pt idx="37">
                  <c:v>200.95546599999997</c:v>
                </c:pt>
                <c:pt idx="38">
                  <c:v>249.45703199999997</c:v>
                </c:pt>
                <c:pt idx="39">
                  <c:v>232.19109800000001</c:v>
                </c:pt>
                <c:pt idx="40">
                  <c:v>162.96980499999998</c:v>
                </c:pt>
                <c:pt idx="41">
                  <c:v>357.43958999999995</c:v>
                </c:pt>
                <c:pt idx="42">
                  <c:v>324.42632000000003</c:v>
                </c:pt>
                <c:pt idx="43">
                  <c:v>205.35807499999999</c:v>
                </c:pt>
                <c:pt idx="44">
                  <c:v>392.84091699999999</c:v>
                </c:pt>
                <c:pt idx="45">
                  <c:v>202.779516</c:v>
                </c:pt>
                <c:pt idx="46">
                  <c:v>138.54991699999999</c:v>
                </c:pt>
                <c:pt idx="47">
                  <c:v>238.58092800000003</c:v>
                </c:pt>
                <c:pt idx="48">
                  <c:v>284.60412500000001</c:v>
                </c:pt>
                <c:pt idx="49">
                  <c:v>306.63833500000004</c:v>
                </c:pt>
                <c:pt idx="50">
                  <c:v>278.91939000000002</c:v>
                </c:pt>
                <c:pt idx="51">
                  <c:v>226.11690900000002</c:v>
                </c:pt>
                <c:pt idx="52">
                  <c:v>186.887046</c:v>
                </c:pt>
                <c:pt idx="53">
                  <c:v>115.53608800000001</c:v>
                </c:pt>
                <c:pt idx="54">
                  <c:v>115.393586</c:v>
                </c:pt>
                <c:pt idx="55">
                  <c:v>172.72798699999998</c:v>
                </c:pt>
                <c:pt idx="56">
                  <c:v>64.640241000000003</c:v>
                </c:pt>
                <c:pt idx="57">
                  <c:v>184.66533900000002</c:v>
                </c:pt>
                <c:pt idx="58">
                  <c:v>308.63236999999998</c:v>
                </c:pt>
                <c:pt idx="59">
                  <c:v>327.848207</c:v>
                </c:pt>
                <c:pt idx="60">
                  <c:v>259.57246299999997</c:v>
                </c:pt>
                <c:pt idx="61">
                  <c:v>247.549204</c:v>
                </c:pt>
                <c:pt idx="62">
                  <c:v>298.96183399999995</c:v>
                </c:pt>
                <c:pt idx="63">
                  <c:v>180.016738</c:v>
                </c:pt>
                <c:pt idx="64">
                  <c:v>140.25377900000001</c:v>
                </c:pt>
                <c:pt idx="65">
                  <c:v>291.23127199999999</c:v>
                </c:pt>
                <c:pt idx="66">
                  <c:v>340.73474699999997</c:v>
                </c:pt>
                <c:pt idx="67">
                  <c:v>143.24871599999997</c:v>
                </c:pt>
                <c:pt idx="68">
                  <c:v>188.628028</c:v>
                </c:pt>
                <c:pt idx="69">
                  <c:v>342.304621</c:v>
                </c:pt>
                <c:pt idx="70">
                  <c:v>172.513589</c:v>
                </c:pt>
                <c:pt idx="71">
                  <c:v>115.37458000000001</c:v>
                </c:pt>
                <c:pt idx="72">
                  <c:v>111.75668899999999</c:v>
                </c:pt>
                <c:pt idx="73">
                  <c:v>61.966009</c:v>
                </c:pt>
                <c:pt idx="74">
                  <c:v>139.814052</c:v>
                </c:pt>
                <c:pt idx="75">
                  <c:v>123.50425800000001</c:v>
                </c:pt>
                <c:pt idx="76">
                  <c:v>169.95030299999999</c:v>
                </c:pt>
                <c:pt idx="77">
                  <c:v>242.46552300000002</c:v>
                </c:pt>
                <c:pt idx="78">
                  <c:v>341.66328000000004</c:v>
                </c:pt>
                <c:pt idx="79">
                  <c:v>218.94234700000001</c:v>
                </c:pt>
                <c:pt idx="80">
                  <c:v>178.854511</c:v>
                </c:pt>
                <c:pt idx="81">
                  <c:v>347.51635900000002</c:v>
                </c:pt>
                <c:pt idx="82">
                  <c:v>169.876394</c:v>
                </c:pt>
                <c:pt idx="83">
                  <c:v>33.183503999999999</c:v>
                </c:pt>
                <c:pt idx="84">
                  <c:v>64.831130000000002</c:v>
                </c:pt>
                <c:pt idx="85">
                  <c:v>42.717091000000003</c:v>
                </c:pt>
                <c:pt idx="86">
                  <c:v>83.537083999999993</c:v>
                </c:pt>
                <c:pt idx="87">
                  <c:v>76.722093000000001</c:v>
                </c:pt>
                <c:pt idx="88">
                  <c:v>120.190377</c:v>
                </c:pt>
                <c:pt idx="89">
                  <c:v>96.096043999999992</c:v>
                </c:pt>
                <c:pt idx="90">
                  <c:v>153.68695600000001</c:v>
                </c:pt>
                <c:pt idx="91">
                  <c:v>180.776242</c:v>
                </c:pt>
                <c:pt idx="92">
                  <c:v>173.42337999999998</c:v>
                </c:pt>
                <c:pt idx="93">
                  <c:v>199.22137499999999</c:v>
                </c:pt>
                <c:pt idx="94">
                  <c:v>227.35883999999999</c:v>
                </c:pt>
                <c:pt idx="95">
                  <c:v>149.83393699999999</c:v>
                </c:pt>
                <c:pt idx="96">
                  <c:v>96.709091000000001</c:v>
                </c:pt>
                <c:pt idx="97">
                  <c:v>59.726546999999997</c:v>
                </c:pt>
                <c:pt idx="98">
                  <c:v>78.450384</c:v>
                </c:pt>
                <c:pt idx="99">
                  <c:v>124.94933999999999</c:v>
                </c:pt>
                <c:pt idx="100">
                  <c:v>131.41469699999999</c:v>
                </c:pt>
                <c:pt idx="101">
                  <c:v>50.087854</c:v>
                </c:pt>
                <c:pt idx="102">
                  <c:v>107.470359</c:v>
                </c:pt>
                <c:pt idx="103">
                  <c:v>199.488372</c:v>
                </c:pt>
                <c:pt idx="104">
                  <c:v>122.860924</c:v>
                </c:pt>
                <c:pt idx="105">
                  <c:v>106.02160799999999</c:v>
                </c:pt>
                <c:pt idx="106">
                  <c:v>111.491327</c:v>
                </c:pt>
                <c:pt idx="107">
                  <c:v>188.84224900000001</c:v>
                </c:pt>
                <c:pt idx="108">
                  <c:v>205.51184099999998</c:v>
                </c:pt>
                <c:pt idx="109">
                  <c:v>170.17882900000001</c:v>
                </c:pt>
                <c:pt idx="110">
                  <c:v>151.68245999999999</c:v>
                </c:pt>
                <c:pt idx="111">
                  <c:v>167.328677</c:v>
                </c:pt>
                <c:pt idx="112">
                  <c:v>194.85888800000001</c:v>
                </c:pt>
                <c:pt idx="113">
                  <c:v>233.46403999999998</c:v>
                </c:pt>
                <c:pt idx="114">
                  <c:v>251.711321</c:v>
                </c:pt>
                <c:pt idx="115">
                  <c:v>223.38259999999997</c:v>
                </c:pt>
                <c:pt idx="116">
                  <c:v>142.279314</c:v>
                </c:pt>
                <c:pt idx="117">
                  <c:v>146.910132</c:v>
                </c:pt>
                <c:pt idx="118">
                  <c:v>102.34971</c:v>
                </c:pt>
                <c:pt idx="119">
                  <c:v>50.245029000000002</c:v>
                </c:pt>
                <c:pt idx="120">
                  <c:v>114.650094</c:v>
                </c:pt>
                <c:pt idx="121">
                  <c:v>70.022176999999999</c:v>
                </c:pt>
                <c:pt idx="122">
                  <c:v>74.921839000000006</c:v>
                </c:pt>
                <c:pt idx="123">
                  <c:v>81.725461999999993</c:v>
                </c:pt>
                <c:pt idx="124">
                  <c:v>74.882744000000002</c:v>
                </c:pt>
                <c:pt idx="125">
                  <c:v>89.300550000000001</c:v>
                </c:pt>
                <c:pt idx="126">
                  <c:v>83.455425000000005</c:v>
                </c:pt>
                <c:pt idx="127">
                  <c:v>176.25293999999997</c:v>
                </c:pt>
                <c:pt idx="128">
                  <c:v>160.569771</c:v>
                </c:pt>
                <c:pt idx="129">
                  <c:v>125.350195</c:v>
                </c:pt>
                <c:pt idx="130">
                  <c:v>174.583741</c:v>
                </c:pt>
                <c:pt idx="131">
                  <c:v>201.22412800000001</c:v>
                </c:pt>
                <c:pt idx="132">
                  <c:v>162.41147899999999</c:v>
                </c:pt>
                <c:pt idx="133">
                  <c:v>85.605266</c:v>
                </c:pt>
                <c:pt idx="134">
                  <c:v>96.403323999999998</c:v>
                </c:pt>
                <c:pt idx="135">
                  <c:v>102.102265</c:v>
                </c:pt>
                <c:pt idx="136">
                  <c:v>122.43620599999998</c:v>
                </c:pt>
                <c:pt idx="137">
                  <c:v>183.282792</c:v>
                </c:pt>
                <c:pt idx="138">
                  <c:v>209.98401100000001</c:v>
                </c:pt>
                <c:pt idx="139">
                  <c:v>110.389706</c:v>
                </c:pt>
                <c:pt idx="140">
                  <c:v>91.590792000000008</c:v>
                </c:pt>
                <c:pt idx="141">
                  <c:v>80.453779999999995</c:v>
                </c:pt>
                <c:pt idx="142">
                  <c:v>115.679757</c:v>
                </c:pt>
                <c:pt idx="143">
                  <c:v>143.20150799999999</c:v>
                </c:pt>
                <c:pt idx="144">
                  <c:v>111.78855800000001</c:v>
                </c:pt>
                <c:pt idx="145">
                  <c:v>120.904725</c:v>
                </c:pt>
                <c:pt idx="146">
                  <c:v>189.91014300000001</c:v>
                </c:pt>
                <c:pt idx="147">
                  <c:v>77.670271999999997</c:v>
                </c:pt>
                <c:pt idx="148">
                  <c:v>109.308645</c:v>
                </c:pt>
                <c:pt idx="149">
                  <c:v>136.11437099999998</c:v>
                </c:pt>
                <c:pt idx="150">
                  <c:v>112.46567000000002</c:v>
                </c:pt>
                <c:pt idx="151">
                  <c:v>135.74166</c:v>
                </c:pt>
                <c:pt idx="152">
                  <c:v>163.069309</c:v>
                </c:pt>
                <c:pt idx="153">
                  <c:v>148.153424</c:v>
                </c:pt>
                <c:pt idx="154">
                  <c:v>217.600585</c:v>
                </c:pt>
                <c:pt idx="155">
                  <c:v>231.69850700000001</c:v>
                </c:pt>
                <c:pt idx="156">
                  <c:v>261.87230600000004</c:v>
                </c:pt>
                <c:pt idx="157">
                  <c:v>212.41216299999999</c:v>
                </c:pt>
                <c:pt idx="158">
                  <c:v>140.341926</c:v>
                </c:pt>
                <c:pt idx="159">
                  <c:v>103.909155</c:v>
                </c:pt>
                <c:pt idx="160">
                  <c:v>111.88668799999999</c:v>
                </c:pt>
                <c:pt idx="161">
                  <c:v>107.204695</c:v>
                </c:pt>
                <c:pt idx="162">
                  <c:v>100.425472</c:v>
                </c:pt>
                <c:pt idx="163">
                  <c:v>113.15161599999999</c:v>
                </c:pt>
                <c:pt idx="164">
                  <c:v>154.307345</c:v>
                </c:pt>
                <c:pt idx="165">
                  <c:v>90.574712999999988</c:v>
                </c:pt>
                <c:pt idx="166">
                  <c:v>108.22179100000001</c:v>
                </c:pt>
                <c:pt idx="167">
                  <c:v>148.62807899999999</c:v>
                </c:pt>
                <c:pt idx="168">
                  <c:v>165.832931</c:v>
                </c:pt>
                <c:pt idx="169">
                  <c:v>109.05057999999998</c:v>
                </c:pt>
                <c:pt idx="170">
                  <c:v>149.489428</c:v>
                </c:pt>
                <c:pt idx="171">
                  <c:v>161.736187</c:v>
                </c:pt>
                <c:pt idx="172">
                  <c:v>117.07852899999999</c:v>
                </c:pt>
                <c:pt idx="173">
                  <c:v>83.900807999999998</c:v>
                </c:pt>
                <c:pt idx="174">
                  <c:v>145.90282700000003</c:v>
                </c:pt>
                <c:pt idx="175">
                  <c:v>170.63027</c:v>
                </c:pt>
                <c:pt idx="176">
                  <c:v>124.632328</c:v>
                </c:pt>
                <c:pt idx="177">
                  <c:v>77.430592000000004</c:v>
                </c:pt>
                <c:pt idx="178">
                  <c:v>113.920464</c:v>
                </c:pt>
                <c:pt idx="179">
                  <c:v>190.43864599999998</c:v>
                </c:pt>
                <c:pt idx="180">
                  <c:v>136.98858500000003</c:v>
                </c:pt>
                <c:pt idx="181">
                  <c:v>120.07507200000001</c:v>
                </c:pt>
                <c:pt idx="182">
                  <c:v>96.893426000000005</c:v>
                </c:pt>
                <c:pt idx="183">
                  <c:v>122.67897000000001</c:v>
                </c:pt>
                <c:pt idx="184">
                  <c:v>168.59337699999998</c:v>
                </c:pt>
                <c:pt idx="185">
                  <c:v>207.469188</c:v>
                </c:pt>
                <c:pt idx="186">
                  <c:v>158.166349</c:v>
                </c:pt>
                <c:pt idx="187">
                  <c:v>125.172822</c:v>
                </c:pt>
                <c:pt idx="188">
                  <c:v>109.813095</c:v>
                </c:pt>
                <c:pt idx="189">
                  <c:v>150.27550500000001</c:v>
                </c:pt>
                <c:pt idx="190">
                  <c:v>123.34950500000001</c:v>
                </c:pt>
                <c:pt idx="191">
                  <c:v>98.322434999999999</c:v>
                </c:pt>
                <c:pt idx="192">
                  <c:v>71.192278000000002</c:v>
                </c:pt>
                <c:pt idx="193">
                  <c:v>180.6354</c:v>
                </c:pt>
                <c:pt idx="194">
                  <c:v>145.161869</c:v>
                </c:pt>
                <c:pt idx="195">
                  <c:v>114.142624</c:v>
                </c:pt>
                <c:pt idx="196">
                  <c:v>170.18326799999997</c:v>
                </c:pt>
                <c:pt idx="197">
                  <c:v>172.57474699999997</c:v>
                </c:pt>
                <c:pt idx="198">
                  <c:v>195.574613</c:v>
                </c:pt>
                <c:pt idx="199">
                  <c:v>147.96343400000001</c:v>
                </c:pt>
                <c:pt idx="200">
                  <c:v>81.896906000000001</c:v>
                </c:pt>
                <c:pt idx="201">
                  <c:v>118.67038099999999</c:v>
                </c:pt>
                <c:pt idx="202">
                  <c:v>181.24012999999999</c:v>
                </c:pt>
                <c:pt idx="203">
                  <c:v>120.39282799999999</c:v>
                </c:pt>
                <c:pt idx="204">
                  <c:v>96.681668000000002</c:v>
                </c:pt>
                <c:pt idx="205">
                  <c:v>138.73874899999998</c:v>
                </c:pt>
                <c:pt idx="206">
                  <c:v>190.45575999999997</c:v>
                </c:pt>
                <c:pt idx="207">
                  <c:v>101.60244</c:v>
                </c:pt>
                <c:pt idx="208">
                  <c:v>106.690758</c:v>
                </c:pt>
                <c:pt idx="209">
                  <c:v>132.67882399999999</c:v>
                </c:pt>
                <c:pt idx="210">
                  <c:v>57.546745999999999</c:v>
                </c:pt>
                <c:pt idx="211">
                  <c:v>93.822602000000003</c:v>
                </c:pt>
                <c:pt idx="212">
                  <c:v>59.959332000000003</c:v>
                </c:pt>
                <c:pt idx="213">
                  <c:v>100.20235699999999</c:v>
                </c:pt>
                <c:pt idx="214">
                  <c:v>108.900893</c:v>
                </c:pt>
                <c:pt idx="215">
                  <c:v>142.50523999999999</c:v>
                </c:pt>
                <c:pt idx="216">
                  <c:v>157.98863299999999</c:v>
                </c:pt>
                <c:pt idx="217">
                  <c:v>156.75575499999999</c:v>
                </c:pt>
                <c:pt idx="218">
                  <c:v>140.82068100000001</c:v>
                </c:pt>
                <c:pt idx="219">
                  <c:v>82.52366099999999</c:v>
                </c:pt>
                <c:pt idx="220">
                  <c:v>61.911677000000005</c:v>
                </c:pt>
                <c:pt idx="221">
                  <c:v>41.058446000000004</c:v>
                </c:pt>
                <c:pt idx="222">
                  <c:v>103.561556</c:v>
                </c:pt>
                <c:pt idx="223">
                  <c:v>194.29662999999999</c:v>
                </c:pt>
                <c:pt idx="224">
                  <c:v>262.28320299999996</c:v>
                </c:pt>
                <c:pt idx="225">
                  <c:v>135.936116</c:v>
                </c:pt>
                <c:pt idx="226">
                  <c:v>55.414898999999998</c:v>
                </c:pt>
                <c:pt idx="227">
                  <c:v>152.486412</c:v>
                </c:pt>
                <c:pt idx="228">
                  <c:v>180.35288500000001</c:v>
                </c:pt>
                <c:pt idx="229">
                  <c:v>119.394966</c:v>
                </c:pt>
                <c:pt idx="230">
                  <c:v>80.285039999999995</c:v>
                </c:pt>
                <c:pt idx="231">
                  <c:v>100.68550399999999</c:v>
                </c:pt>
                <c:pt idx="232">
                  <c:v>99.861918000000003</c:v>
                </c:pt>
                <c:pt idx="233">
                  <c:v>46.921576000000002</c:v>
                </c:pt>
                <c:pt idx="234">
                  <c:v>84.22133500000001</c:v>
                </c:pt>
                <c:pt idx="235">
                  <c:v>166.85348099999999</c:v>
                </c:pt>
                <c:pt idx="236">
                  <c:v>171.75555800000001</c:v>
                </c:pt>
                <c:pt idx="237">
                  <c:v>157.936419</c:v>
                </c:pt>
                <c:pt idx="238">
                  <c:v>218.10363999999998</c:v>
                </c:pt>
                <c:pt idx="239">
                  <c:v>240.320943</c:v>
                </c:pt>
                <c:pt idx="240">
                  <c:v>260.021432</c:v>
                </c:pt>
                <c:pt idx="241">
                  <c:v>206.75080700000001</c:v>
                </c:pt>
                <c:pt idx="242">
                  <c:v>68.157316000000009</c:v>
                </c:pt>
                <c:pt idx="243">
                  <c:v>84.822161999999992</c:v>
                </c:pt>
                <c:pt idx="244">
                  <c:v>42.348008</c:v>
                </c:pt>
                <c:pt idx="245">
                  <c:v>45.256483000000003</c:v>
                </c:pt>
                <c:pt idx="246">
                  <c:v>89.600700000000003</c:v>
                </c:pt>
                <c:pt idx="247">
                  <c:v>166.30056099999999</c:v>
                </c:pt>
                <c:pt idx="248">
                  <c:v>84.162767000000002</c:v>
                </c:pt>
                <c:pt idx="249">
                  <c:v>136.85900000000001</c:v>
                </c:pt>
                <c:pt idx="250">
                  <c:v>96.914221999999995</c:v>
                </c:pt>
                <c:pt idx="251">
                  <c:v>52.384353000000004</c:v>
                </c:pt>
                <c:pt idx="252">
                  <c:v>45.633096999999999</c:v>
                </c:pt>
                <c:pt idx="253">
                  <c:v>58.152637999999996</c:v>
                </c:pt>
                <c:pt idx="254">
                  <c:v>60.686548999999999</c:v>
                </c:pt>
                <c:pt idx="255">
                  <c:v>97.748600999999994</c:v>
                </c:pt>
                <c:pt idx="256">
                  <c:v>117.641891</c:v>
                </c:pt>
                <c:pt idx="257">
                  <c:v>218.29753400000001</c:v>
                </c:pt>
                <c:pt idx="258">
                  <c:v>194.22833900000001</c:v>
                </c:pt>
                <c:pt idx="259">
                  <c:v>240.306713</c:v>
                </c:pt>
                <c:pt idx="260">
                  <c:v>282.31352700000002</c:v>
                </c:pt>
                <c:pt idx="261">
                  <c:v>304.10304400000001</c:v>
                </c:pt>
                <c:pt idx="262">
                  <c:v>261.83777899999995</c:v>
                </c:pt>
                <c:pt idx="263">
                  <c:v>255.16156000000001</c:v>
                </c:pt>
                <c:pt idx="264">
                  <c:v>310.99752799999999</c:v>
                </c:pt>
                <c:pt idx="265">
                  <c:v>137.70208400000001</c:v>
                </c:pt>
                <c:pt idx="266">
                  <c:v>245.12129899999999</c:v>
                </c:pt>
                <c:pt idx="267">
                  <c:v>177.019554</c:v>
                </c:pt>
                <c:pt idx="268">
                  <c:v>308.54284599999994</c:v>
                </c:pt>
                <c:pt idx="269">
                  <c:v>242.581006</c:v>
                </c:pt>
                <c:pt idx="270">
                  <c:v>249.407803</c:v>
                </c:pt>
                <c:pt idx="271">
                  <c:v>121.67089299999999</c:v>
                </c:pt>
                <c:pt idx="272">
                  <c:v>224.50160500000001</c:v>
                </c:pt>
                <c:pt idx="273">
                  <c:v>70.175501999999994</c:v>
                </c:pt>
                <c:pt idx="274">
                  <c:v>71.457744000000005</c:v>
                </c:pt>
                <c:pt idx="275">
                  <c:v>231.39367899999996</c:v>
                </c:pt>
                <c:pt idx="276">
                  <c:v>238.32268900000003</c:v>
                </c:pt>
                <c:pt idx="277">
                  <c:v>116.367098</c:v>
                </c:pt>
                <c:pt idx="278">
                  <c:v>143.60430300000002</c:v>
                </c:pt>
                <c:pt idx="279">
                  <c:v>175.55631199999999</c:v>
                </c:pt>
                <c:pt idx="280">
                  <c:v>236.41002</c:v>
                </c:pt>
                <c:pt idx="281">
                  <c:v>141.32268500000001</c:v>
                </c:pt>
                <c:pt idx="282">
                  <c:v>72.621297000000013</c:v>
                </c:pt>
                <c:pt idx="283">
                  <c:v>180.16626399999998</c:v>
                </c:pt>
                <c:pt idx="284">
                  <c:v>250.86212799999998</c:v>
                </c:pt>
                <c:pt idx="285">
                  <c:v>146.40533600000001</c:v>
                </c:pt>
                <c:pt idx="286">
                  <c:v>187.89150700000002</c:v>
                </c:pt>
                <c:pt idx="287">
                  <c:v>347.40958699999999</c:v>
                </c:pt>
                <c:pt idx="288">
                  <c:v>390.33011399999998</c:v>
                </c:pt>
                <c:pt idx="289">
                  <c:v>381.05672599999997</c:v>
                </c:pt>
                <c:pt idx="290">
                  <c:v>252.001475</c:v>
                </c:pt>
                <c:pt idx="291">
                  <c:v>333.36951799999997</c:v>
                </c:pt>
                <c:pt idx="292">
                  <c:v>241.10924499999999</c:v>
                </c:pt>
                <c:pt idx="293">
                  <c:v>407.86425400000002</c:v>
                </c:pt>
                <c:pt idx="294">
                  <c:v>415.00569100000001</c:v>
                </c:pt>
                <c:pt idx="295">
                  <c:v>355.59611600000005</c:v>
                </c:pt>
                <c:pt idx="296">
                  <c:v>176.46814900000001</c:v>
                </c:pt>
                <c:pt idx="297">
                  <c:v>211.492245</c:v>
                </c:pt>
                <c:pt idx="298">
                  <c:v>136.01001200000002</c:v>
                </c:pt>
                <c:pt idx="299">
                  <c:v>120.033357</c:v>
                </c:pt>
                <c:pt idx="300">
                  <c:v>314.464944</c:v>
                </c:pt>
                <c:pt idx="301">
                  <c:v>185.585184</c:v>
                </c:pt>
                <c:pt idx="302">
                  <c:v>56.089641</c:v>
                </c:pt>
                <c:pt idx="303">
                  <c:v>155.51653300000001</c:v>
                </c:pt>
                <c:pt idx="304">
                  <c:v>79.187899999999999</c:v>
                </c:pt>
                <c:pt idx="305">
                  <c:v>66.065214000000012</c:v>
                </c:pt>
                <c:pt idx="306">
                  <c:v>52.734241000000004</c:v>
                </c:pt>
                <c:pt idx="307">
                  <c:v>129.03492500000002</c:v>
                </c:pt>
                <c:pt idx="308">
                  <c:v>29.196757000000002</c:v>
                </c:pt>
                <c:pt idx="309">
                  <c:v>42.074168</c:v>
                </c:pt>
                <c:pt idx="310">
                  <c:v>177.85182599999999</c:v>
                </c:pt>
                <c:pt idx="311">
                  <c:v>178.00170900000001</c:v>
                </c:pt>
                <c:pt idx="312">
                  <c:v>250.73025799999999</c:v>
                </c:pt>
                <c:pt idx="313">
                  <c:v>140.70862700000001</c:v>
                </c:pt>
                <c:pt idx="314">
                  <c:v>343.04378199999996</c:v>
                </c:pt>
                <c:pt idx="315">
                  <c:v>284.69132999999999</c:v>
                </c:pt>
                <c:pt idx="316">
                  <c:v>243.12623400000001</c:v>
                </c:pt>
                <c:pt idx="317">
                  <c:v>189.77288799999999</c:v>
                </c:pt>
                <c:pt idx="318">
                  <c:v>139.390693</c:v>
                </c:pt>
                <c:pt idx="319">
                  <c:v>58.323466000000003</c:v>
                </c:pt>
                <c:pt idx="320">
                  <c:v>185.34718100000001</c:v>
                </c:pt>
                <c:pt idx="321">
                  <c:v>251.11472800000001</c:v>
                </c:pt>
                <c:pt idx="322">
                  <c:v>283.64104100000003</c:v>
                </c:pt>
                <c:pt idx="323">
                  <c:v>319.57085000000001</c:v>
                </c:pt>
                <c:pt idx="324">
                  <c:v>298.98524900000001</c:v>
                </c:pt>
                <c:pt idx="325">
                  <c:v>261.61560499999996</c:v>
                </c:pt>
                <c:pt idx="326">
                  <c:v>173.962073</c:v>
                </c:pt>
                <c:pt idx="327">
                  <c:v>170.491027</c:v>
                </c:pt>
                <c:pt idx="328">
                  <c:v>56.465977000000002</c:v>
                </c:pt>
                <c:pt idx="329">
                  <c:v>66.91897800000001</c:v>
                </c:pt>
                <c:pt idx="330">
                  <c:v>198.117152</c:v>
                </c:pt>
                <c:pt idx="331">
                  <c:v>237.439018</c:v>
                </c:pt>
                <c:pt idx="332">
                  <c:v>315.19385</c:v>
                </c:pt>
                <c:pt idx="333">
                  <c:v>168.84421799999998</c:v>
                </c:pt>
                <c:pt idx="334">
                  <c:v>160.935801</c:v>
                </c:pt>
                <c:pt idx="335">
                  <c:v>96.966331999999994</c:v>
                </c:pt>
                <c:pt idx="336">
                  <c:v>69.069948999999994</c:v>
                </c:pt>
                <c:pt idx="337">
                  <c:v>65.706111000000007</c:v>
                </c:pt>
                <c:pt idx="338">
                  <c:v>43.798284000000002</c:v>
                </c:pt>
                <c:pt idx="339">
                  <c:v>84.453948999999994</c:v>
                </c:pt>
                <c:pt idx="340">
                  <c:v>304.92775300000005</c:v>
                </c:pt>
                <c:pt idx="341">
                  <c:v>373.82909100000001</c:v>
                </c:pt>
                <c:pt idx="342">
                  <c:v>299.40650099999999</c:v>
                </c:pt>
                <c:pt idx="343">
                  <c:v>208.80787000000004</c:v>
                </c:pt>
                <c:pt idx="344">
                  <c:v>197.88169099999999</c:v>
                </c:pt>
                <c:pt idx="345">
                  <c:v>148.073992</c:v>
                </c:pt>
                <c:pt idx="346">
                  <c:v>150.789468</c:v>
                </c:pt>
                <c:pt idx="347">
                  <c:v>180.418012</c:v>
                </c:pt>
                <c:pt idx="348">
                  <c:v>286.82453100000004</c:v>
                </c:pt>
                <c:pt idx="349">
                  <c:v>399.92026299999998</c:v>
                </c:pt>
                <c:pt idx="350">
                  <c:v>390.49647299999998</c:v>
                </c:pt>
                <c:pt idx="351">
                  <c:v>357.39378199999999</c:v>
                </c:pt>
                <c:pt idx="352">
                  <c:v>371.03471000000002</c:v>
                </c:pt>
                <c:pt idx="353">
                  <c:v>271.803315</c:v>
                </c:pt>
                <c:pt idx="354">
                  <c:v>270.59378500000003</c:v>
                </c:pt>
                <c:pt idx="355">
                  <c:v>289.447138</c:v>
                </c:pt>
                <c:pt idx="356">
                  <c:v>311.17062600000003</c:v>
                </c:pt>
                <c:pt idx="357">
                  <c:v>235.11200200000002</c:v>
                </c:pt>
                <c:pt idx="358">
                  <c:v>219.82315800000001</c:v>
                </c:pt>
                <c:pt idx="359">
                  <c:v>314.12311499999998</c:v>
                </c:pt>
                <c:pt idx="360">
                  <c:v>340.81228999999996</c:v>
                </c:pt>
                <c:pt idx="361">
                  <c:v>304.66285800000003</c:v>
                </c:pt>
                <c:pt idx="362">
                  <c:v>230.62103900000002</c:v>
                </c:pt>
                <c:pt idx="363">
                  <c:v>154.95181599999998</c:v>
                </c:pt>
                <c:pt idx="364">
                  <c:v>209.53903200000002</c:v>
                </c:pt>
                <c:pt idx="365">
                  <c:v>214.66819099999998</c:v>
                </c:pt>
                <c:pt idx="366">
                  <c:v>113.531948</c:v>
                </c:pt>
                <c:pt idx="367">
                  <c:v>62.026834000000001</c:v>
                </c:pt>
                <c:pt idx="368">
                  <c:v>186.65705500000001</c:v>
                </c:pt>
                <c:pt idx="369">
                  <c:v>282.58626600000002</c:v>
                </c:pt>
                <c:pt idx="370">
                  <c:v>276.83534900000001</c:v>
                </c:pt>
                <c:pt idx="371">
                  <c:v>188.20928000000001</c:v>
                </c:pt>
                <c:pt idx="372">
                  <c:v>171.25630999999998</c:v>
                </c:pt>
                <c:pt idx="373">
                  <c:v>137.45270300000001</c:v>
                </c:pt>
                <c:pt idx="374">
                  <c:v>127.43710400000001</c:v>
                </c:pt>
                <c:pt idx="375">
                  <c:v>156.803438</c:v>
                </c:pt>
                <c:pt idx="376">
                  <c:v>146.98482899999999</c:v>
                </c:pt>
                <c:pt idx="377">
                  <c:v>153.12428299999999</c:v>
                </c:pt>
                <c:pt idx="378">
                  <c:v>216.527355</c:v>
                </c:pt>
                <c:pt idx="379">
                  <c:v>116.140531</c:v>
                </c:pt>
                <c:pt idx="380">
                  <c:v>58.767522</c:v>
                </c:pt>
                <c:pt idx="381">
                  <c:v>135.07408600000002</c:v>
                </c:pt>
                <c:pt idx="382">
                  <c:v>108.783957</c:v>
                </c:pt>
                <c:pt idx="383">
                  <c:v>119.477476</c:v>
                </c:pt>
                <c:pt idx="384">
                  <c:v>140.929328</c:v>
                </c:pt>
                <c:pt idx="385">
                  <c:v>71.582761000000005</c:v>
                </c:pt>
                <c:pt idx="386">
                  <c:v>61.505489999999995</c:v>
                </c:pt>
                <c:pt idx="387">
                  <c:v>149.07123499999997</c:v>
                </c:pt>
                <c:pt idx="388">
                  <c:v>73.495833000000005</c:v>
                </c:pt>
                <c:pt idx="389">
                  <c:v>106.81062300000001</c:v>
                </c:pt>
                <c:pt idx="390">
                  <c:v>348.68088700000004</c:v>
                </c:pt>
                <c:pt idx="391">
                  <c:v>400.084452</c:v>
                </c:pt>
                <c:pt idx="392">
                  <c:v>323.71440899999999</c:v>
                </c:pt>
                <c:pt idx="393">
                  <c:v>185.51078700000002</c:v>
                </c:pt>
                <c:pt idx="394">
                  <c:v>213.27336600000001</c:v>
                </c:pt>
                <c:pt idx="395">
                  <c:v>186.28090899999998</c:v>
                </c:pt>
                <c:pt idx="396">
                  <c:v>100.62124899999999</c:v>
                </c:pt>
                <c:pt idx="397">
                  <c:v>62.971556</c:v>
                </c:pt>
                <c:pt idx="398">
                  <c:v>150.92666299999999</c:v>
                </c:pt>
                <c:pt idx="399">
                  <c:v>337.30533299999996</c:v>
                </c:pt>
                <c:pt idx="400">
                  <c:v>391.77536400000002</c:v>
                </c:pt>
                <c:pt idx="401">
                  <c:v>411.17823099999998</c:v>
                </c:pt>
                <c:pt idx="402">
                  <c:v>388.94542300000001</c:v>
                </c:pt>
                <c:pt idx="403">
                  <c:v>345.72032299999995</c:v>
                </c:pt>
                <c:pt idx="404">
                  <c:v>178.25108700000001</c:v>
                </c:pt>
                <c:pt idx="405">
                  <c:v>287.552235</c:v>
                </c:pt>
                <c:pt idx="406">
                  <c:v>257.378918</c:v>
                </c:pt>
                <c:pt idx="407">
                  <c:v>90.627562000000012</c:v>
                </c:pt>
                <c:pt idx="408">
                  <c:v>230.26651500000003</c:v>
                </c:pt>
                <c:pt idx="409">
                  <c:v>279.31890199999998</c:v>
                </c:pt>
                <c:pt idx="410">
                  <c:v>180.768044</c:v>
                </c:pt>
                <c:pt idx="411">
                  <c:v>86.936888999999994</c:v>
                </c:pt>
                <c:pt idx="412">
                  <c:v>70.575761</c:v>
                </c:pt>
                <c:pt idx="413">
                  <c:v>55.322572000000001</c:v>
                </c:pt>
                <c:pt idx="414">
                  <c:v>123.57921499999999</c:v>
                </c:pt>
                <c:pt idx="415">
                  <c:v>202.28049599999997</c:v>
                </c:pt>
                <c:pt idx="416">
                  <c:v>251.90721599999998</c:v>
                </c:pt>
                <c:pt idx="417">
                  <c:v>161.71668300000002</c:v>
                </c:pt>
                <c:pt idx="418">
                  <c:v>252.652513</c:v>
                </c:pt>
                <c:pt idx="419">
                  <c:v>167.026746</c:v>
                </c:pt>
                <c:pt idx="420">
                  <c:v>105.001492</c:v>
                </c:pt>
                <c:pt idx="421">
                  <c:v>205.62717900000001</c:v>
                </c:pt>
                <c:pt idx="422">
                  <c:v>255.42212700000002</c:v>
                </c:pt>
                <c:pt idx="423">
                  <c:v>369.47750099999996</c:v>
                </c:pt>
                <c:pt idx="424">
                  <c:v>277.52818700000006</c:v>
                </c:pt>
                <c:pt idx="425">
                  <c:v>236.83952899999997</c:v>
                </c:pt>
                <c:pt idx="426">
                  <c:v>168.990081</c:v>
                </c:pt>
                <c:pt idx="427">
                  <c:v>252.24863399999998</c:v>
                </c:pt>
                <c:pt idx="428">
                  <c:v>133.22213300000001</c:v>
                </c:pt>
                <c:pt idx="429">
                  <c:v>123.136791</c:v>
                </c:pt>
                <c:pt idx="430">
                  <c:v>72.104573000000002</c:v>
                </c:pt>
                <c:pt idx="431">
                  <c:v>63.974471999999999</c:v>
                </c:pt>
                <c:pt idx="432">
                  <c:v>58.373131000000001</c:v>
                </c:pt>
                <c:pt idx="433">
                  <c:v>105.38276399999999</c:v>
                </c:pt>
                <c:pt idx="434">
                  <c:v>129.31162900000001</c:v>
                </c:pt>
                <c:pt idx="435">
                  <c:v>306.45508899999999</c:v>
                </c:pt>
                <c:pt idx="436">
                  <c:v>254.44940800000001</c:v>
                </c:pt>
                <c:pt idx="437">
                  <c:v>295.77617600000002</c:v>
                </c:pt>
                <c:pt idx="438">
                  <c:v>265.71310599999998</c:v>
                </c:pt>
                <c:pt idx="439">
                  <c:v>186.81022300000004</c:v>
                </c:pt>
                <c:pt idx="440">
                  <c:v>209.35979900000001</c:v>
                </c:pt>
                <c:pt idx="441">
                  <c:v>191.565023</c:v>
                </c:pt>
                <c:pt idx="442">
                  <c:v>124.69744100000001</c:v>
                </c:pt>
                <c:pt idx="443">
                  <c:v>75.424515999999997</c:v>
                </c:pt>
                <c:pt idx="444">
                  <c:v>149.416954</c:v>
                </c:pt>
                <c:pt idx="445">
                  <c:v>155.21762700000002</c:v>
                </c:pt>
                <c:pt idx="446">
                  <c:v>182.71385899999999</c:v>
                </c:pt>
                <c:pt idx="447">
                  <c:v>112.95561899999998</c:v>
                </c:pt>
                <c:pt idx="448">
                  <c:v>128.05893700000001</c:v>
                </c:pt>
                <c:pt idx="449">
                  <c:v>61.149663000000004</c:v>
                </c:pt>
                <c:pt idx="450">
                  <c:v>58.789270999999999</c:v>
                </c:pt>
                <c:pt idx="451">
                  <c:v>123.81271000000001</c:v>
                </c:pt>
                <c:pt idx="452">
                  <c:v>159.585734</c:v>
                </c:pt>
                <c:pt idx="453">
                  <c:v>181.31912</c:v>
                </c:pt>
                <c:pt idx="454">
                  <c:v>130.874887</c:v>
                </c:pt>
                <c:pt idx="455">
                  <c:v>97.244559999999993</c:v>
                </c:pt>
                <c:pt idx="456">
                  <c:v>205.86509000000004</c:v>
                </c:pt>
                <c:pt idx="457">
                  <c:v>169.57292799999999</c:v>
                </c:pt>
                <c:pt idx="458">
                  <c:v>92.116522000000003</c:v>
                </c:pt>
                <c:pt idx="459">
                  <c:v>107.07831</c:v>
                </c:pt>
                <c:pt idx="460">
                  <c:v>128.00228100000001</c:v>
                </c:pt>
                <c:pt idx="461">
                  <c:v>116.596884</c:v>
                </c:pt>
                <c:pt idx="462">
                  <c:v>178.56637400000002</c:v>
                </c:pt>
                <c:pt idx="463">
                  <c:v>202.93521299999998</c:v>
                </c:pt>
                <c:pt idx="464">
                  <c:v>211.15833800000001</c:v>
                </c:pt>
                <c:pt idx="465">
                  <c:v>206.79888299999999</c:v>
                </c:pt>
                <c:pt idx="466">
                  <c:v>213.33485300000001</c:v>
                </c:pt>
                <c:pt idx="467">
                  <c:v>193.91825699999998</c:v>
                </c:pt>
                <c:pt idx="468">
                  <c:v>252.77925200000001</c:v>
                </c:pt>
                <c:pt idx="469">
                  <c:v>309.913184</c:v>
                </c:pt>
                <c:pt idx="470">
                  <c:v>332.06808300000006</c:v>
                </c:pt>
                <c:pt idx="471">
                  <c:v>300.85811099999995</c:v>
                </c:pt>
                <c:pt idx="472">
                  <c:v>275.81912399999999</c:v>
                </c:pt>
                <c:pt idx="473">
                  <c:v>206.87100699999999</c:v>
                </c:pt>
                <c:pt idx="474">
                  <c:v>175.73118399999998</c:v>
                </c:pt>
                <c:pt idx="475">
                  <c:v>166.430431</c:v>
                </c:pt>
                <c:pt idx="476">
                  <c:v>187.75610499999999</c:v>
                </c:pt>
                <c:pt idx="477">
                  <c:v>153.51276999999999</c:v>
                </c:pt>
                <c:pt idx="478">
                  <c:v>213.521951</c:v>
                </c:pt>
                <c:pt idx="479">
                  <c:v>217.44183800000002</c:v>
                </c:pt>
                <c:pt idx="480">
                  <c:v>92.437781000000001</c:v>
                </c:pt>
                <c:pt idx="481">
                  <c:v>60.719230000000003</c:v>
                </c:pt>
                <c:pt idx="482">
                  <c:v>77.339371999999997</c:v>
                </c:pt>
                <c:pt idx="483">
                  <c:v>48.226339999999993</c:v>
                </c:pt>
                <c:pt idx="484">
                  <c:v>39.278343999999997</c:v>
                </c:pt>
                <c:pt idx="485">
                  <c:v>65.043498999999997</c:v>
                </c:pt>
                <c:pt idx="486">
                  <c:v>59.870453000000005</c:v>
                </c:pt>
                <c:pt idx="487">
                  <c:v>36.766540999999997</c:v>
                </c:pt>
                <c:pt idx="488">
                  <c:v>35.177381000000004</c:v>
                </c:pt>
                <c:pt idx="489">
                  <c:v>43.021312999999999</c:v>
                </c:pt>
                <c:pt idx="490">
                  <c:v>84.618122</c:v>
                </c:pt>
                <c:pt idx="491">
                  <c:v>136.02359300000001</c:v>
                </c:pt>
                <c:pt idx="492">
                  <c:v>113.05998299999999</c:v>
                </c:pt>
                <c:pt idx="493">
                  <c:v>171.55850100000001</c:v>
                </c:pt>
                <c:pt idx="494">
                  <c:v>55.950822000000002</c:v>
                </c:pt>
                <c:pt idx="495">
                  <c:v>49.472637000000006</c:v>
                </c:pt>
                <c:pt idx="496">
                  <c:v>47.239418000000001</c:v>
                </c:pt>
                <c:pt idx="497">
                  <c:v>115.54714</c:v>
                </c:pt>
                <c:pt idx="498">
                  <c:v>168.002747</c:v>
                </c:pt>
                <c:pt idx="499">
                  <c:v>94.628765000000001</c:v>
                </c:pt>
                <c:pt idx="500">
                  <c:v>54.170434999999998</c:v>
                </c:pt>
                <c:pt idx="501">
                  <c:v>99.021672999999993</c:v>
                </c:pt>
                <c:pt idx="502">
                  <c:v>142.448048</c:v>
                </c:pt>
                <c:pt idx="503">
                  <c:v>106.90828</c:v>
                </c:pt>
                <c:pt idx="504">
                  <c:v>68.056787999999997</c:v>
                </c:pt>
                <c:pt idx="505">
                  <c:v>61.214120999999999</c:v>
                </c:pt>
                <c:pt idx="506">
                  <c:v>67.968643</c:v>
                </c:pt>
                <c:pt idx="507">
                  <c:v>90.615945000000011</c:v>
                </c:pt>
                <c:pt idx="508">
                  <c:v>90.214257000000003</c:v>
                </c:pt>
                <c:pt idx="509">
                  <c:v>77.504070999999996</c:v>
                </c:pt>
                <c:pt idx="510">
                  <c:v>191.54897099999999</c:v>
                </c:pt>
                <c:pt idx="511">
                  <c:v>188.275915</c:v>
                </c:pt>
                <c:pt idx="512">
                  <c:v>129.84499299999999</c:v>
                </c:pt>
                <c:pt idx="513">
                  <c:v>195.27715499999999</c:v>
                </c:pt>
                <c:pt idx="514">
                  <c:v>191.808604</c:v>
                </c:pt>
                <c:pt idx="515">
                  <c:v>132.32076000000001</c:v>
                </c:pt>
                <c:pt idx="516">
                  <c:v>152.16978899999998</c:v>
                </c:pt>
                <c:pt idx="517">
                  <c:v>107.69463500000001</c:v>
                </c:pt>
                <c:pt idx="518">
                  <c:v>89.430616999999998</c:v>
                </c:pt>
                <c:pt idx="519">
                  <c:v>80.094169999999991</c:v>
                </c:pt>
                <c:pt idx="520">
                  <c:v>94.565114000000008</c:v>
                </c:pt>
                <c:pt idx="521">
                  <c:v>151.24713800000001</c:v>
                </c:pt>
                <c:pt idx="522">
                  <c:v>97.303382999999997</c:v>
                </c:pt>
                <c:pt idx="523">
                  <c:v>60.951149999999998</c:v>
                </c:pt>
                <c:pt idx="524">
                  <c:v>75.659120999999999</c:v>
                </c:pt>
                <c:pt idx="525">
                  <c:v>126.90398399999999</c:v>
                </c:pt>
                <c:pt idx="526">
                  <c:v>134.49626000000001</c:v>
                </c:pt>
                <c:pt idx="527">
                  <c:v>85.908894999999987</c:v>
                </c:pt>
                <c:pt idx="528">
                  <c:v>170.94058200000001</c:v>
                </c:pt>
                <c:pt idx="529">
                  <c:v>171.609374</c:v>
                </c:pt>
                <c:pt idx="530">
                  <c:v>106.67068500000001</c:v>
                </c:pt>
                <c:pt idx="531">
                  <c:v>139.78321499999998</c:v>
                </c:pt>
                <c:pt idx="532">
                  <c:v>122.81375100000001</c:v>
                </c:pt>
                <c:pt idx="533">
                  <c:v>131.732677</c:v>
                </c:pt>
                <c:pt idx="534">
                  <c:v>148.61660000000001</c:v>
                </c:pt>
                <c:pt idx="535">
                  <c:v>168.34170599999999</c:v>
                </c:pt>
                <c:pt idx="536">
                  <c:v>91.243051999999992</c:v>
                </c:pt>
                <c:pt idx="537">
                  <c:v>111.43429399999999</c:v>
                </c:pt>
                <c:pt idx="538">
                  <c:v>188.15045900000001</c:v>
                </c:pt>
                <c:pt idx="539">
                  <c:v>160.117233</c:v>
                </c:pt>
                <c:pt idx="540">
                  <c:v>90.717434999999995</c:v>
                </c:pt>
                <c:pt idx="541">
                  <c:v>101.117637</c:v>
                </c:pt>
                <c:pt idx="542">
                  <c:v>91.322076999999993</c:v>
                </c:pt>
                <c:pt idx="543">
                  <c:v>95.518872999999999</c:v>
                </c:pt>
                <c:pt idx="544">
                  <c:v>106.39381300000001</c:v>
                </c:pt>
                <c:pt idx="545">
                  <c:v>94.132784999999984</c:v>
                </c:pt>
                <c:pt idx="546">
                  <c:v>153.803619</c:v>
                </c:pt>
                <c:pt idx="547">
                  <c:v>178.64165300000002</c:v>
                </c:pt>
                <c:pt idx="548">
                  <c:v>230.20014600000002</c:v>
                </c:pt>
                <c:pt idx="549">
                  <c:v>234.66916800000001</c:v>
                </c:pt>
                <c:pt idx="550">
                  <c:v>189.43547599999999</c:v>
                </c:pt>
                <c:pt idx="551">
                  <c:v>218.44476399999999</c:v>
                </c:pt>
                <c:pt idx="552">
                  <c:v>177.59483799999998</c:v>
                </c:pt>
                <c:pt idx="553">
                  <c:v>98.636789000000007</c:v>
                </c:pt>
                <c:pt idx="554">
                  <c:v>77.100153999999989</c:v>
                </c:pt>
                <c:pt idx="555">
                  <c:v>140.79474500000001</c:v>
                </c:pt>
                <c:pt idx="556">
                  <c:v>69.409424999999999</c:v>
                </c:pt>
                <c:pt idx="557">
                  <c:v>83.631951999999998</c:v>
                </c:pt>
                <c:pt idx="558">
                  <c:v>125.80086200000001</c:v>
                </c:pt>
                <c:pt idx="559">
                  <c:v>124.384985</c:v>
                </c:pt>
                <c:pt idx="560">
                  <c:v>100.18844299999999</c:v>
                </c:pt>
                <c:pt idx="561">
                  <c:v>103.259569</c:v>
                </c:pt>
                <c:pt idx="562">
                  <c:v>68.429573999999988</c:v>
                </c:pt>
                <c:pt idx="563">
                  <c:v>135.05767299999999</c:v>
                </c:pt>
                <c:pt idx="564">
                  <c:v>54.799492000000001</c:v>
                </c:pt>
                <c:pt idx="565">
                  <c:v>48.366249000000003</c:v>
                </c:pt>
                <c:pt idx="566">
                  <c:v>94.316125</c:v>
                </c:pt>
                <c:pt idx="567">
                  <c:v>112.26301099999999</c:v>
                </c:pt>
                <c:pt idx="568">
                  <c:v>106.89461200000001</c:v>
                </c:pt>
                <c:pt idx="569">
                  <c:v>103.63361900000001</c:v>
                </c:pt>
                <c:pt idx="570">
                  <c:v>124.854539</c:v>
                </c:pt>
                <c:pt idx="571">
                  <c:v>171.50743000000003</c:v>
                </c:pt>
                <c:pt idx="572">
                  <c:v>258.28943299999997</c:v>
                </c:pt>
                <c:pt idx="573">
                  <c:v>227.42514799999998</c:v>
                </c:pt>
                <c:pt idx="574">
                  <c:v>178.68277600000002</c:v>
                </c:pt>
                <c:pt idx="575">
                  <c:v>125.71572900000001</c:v>
                </c:pt>
                <c:pt idx="576">
                  <c:v>69.018527000000006</c:v>
                </c:pt>
                <c:pt idx="577">
                  <c:v>134.24427499999999</c:v>
                </c:pt>
                <c:pt idx="578">
                  <c:v>173.19387700000001</c:v>
                </c:pt>
                <c:pt idx="579">
                  <c:v>285.88031900000004</c:v>
                </c:pt>
                <c:pt idx="580">
                  <c:v>216.22327799999999</c:v>
                </c:pt>
                <c:pt idx="581">
                  <c:v>112.376633</c:v>
                </c:pt>
                <c:pt idx="582">
                  <c:v>80.775775999999993</c:v>
                </c:pt>
                <c:pt idx="583">
                  <c:v>87.517318000000003</c:v>
                </c:pt>
                <c:pt idx="584">
                  <c:v>90.350184999999996</c:v>
                </c:pt>
                <c:pt idx="585">
                  <c:v>109.16140900000001</c:v>
                </c:pt>
                <c:pt idx="586">
                  <c:v>69.483063000000001</c:v>
                </c:pt>
                <c:pt idx="587">
                  <c:v>51.617401000000001</c:v>
                </c:pt>
                <c:pt idx="588">
                  <c:v>56.063391000000003</c:v>
                </c:pt>
                <c:pt idx="589">
                  <c:v>115.816581</c:v>
                </c:pt>
                <c:pt idx="590">
                  <c:v>109.817306</c:v>
                </c:pt>
                <c:pt idx="591">
                  <c:v>98.778859999999995</c:v>
                </c:pt>
                <c:pt idx="592">
                  <c:v>122.66425</c:v>
                </c:pt>
                <c:pt idx="593">
                  <c:v>204.639251</c:v>
                </c:pt>
                <c:pt idx="594">
                  <c:v>119.86378999999999</c:v>
                </c:pt>
                <c:pt idx="595">
                  <c:v>54.818041000000001</c:v>
                </c:pt>
                <c:pt idx="596">
                  <c:v>148.84335300000001</c:v>
                </c:pt>
                <c:pt idx="597">
                  <c:v>295.58473499999997</c:v>
                </c:pt>
                <c:pt idx="598">
                  <c:v>187.30185599999999</c:v>
                </c:pt>
                <c:pt idx="599">
                  <c:v>57.579214</c:v>
                </c:pt>
                <c:pt idx="600">
                  <c:v>77.504825999999994</c:v>
                </c:pt>
                <c:pt idx="601">
                  <c:v>56.623999000000005</c:v>
                </c:pt>
                <c:pt idx="602">
                  <c:v>61.613292999999999</c:v>
                </c:pt>
                <c:pt idx="603">
                  <c:v>112.85042299999999</c:v>
                </c:pt>
                <c:pt idx="604">
                  <c:v>87.513448000000011</c:v>
                </c:pt>
                <c:pt idx="605">
                  <c:v>47.587671</c:v>
                </c:pt>
                <c:pt idx="606">
                  <c:v>71.112015999999997</c:v>
                </c:pt>
                <c:pt idx="607">
                  <c:v>65.010852999999997</c:v>
                </c:pt>
                <c:pt idx="608">
                  <c:v>119.595054</c:v>
                </c:pt>
                <c:pt idx="609">
                  <c:v>119.29588199999999</c:v>
                </c:pt>
                <c:pt idx="610">
                  <c:v>100.617614</c:v>
                </c:pt>
                <c:pt idx="611">
                  <c:v>47.969997999999997</c:v>
                </c:pt>
                <c:pt idx="612">
                  <c:v>62.839870000000005</c:v>
                </c:pt>
                <c:pt idx="613">
                  <c:v>73.685134999999988</c:v>
                </c:pt>
                <c:pt idx="614">
                  <c:v>58.411174000000003</c:v>
                </c:pt>
                <c:pt idx="615">
                  <c:v>53.081889000000004</c:v>
                </c:pt>
                <c:pt idx="616">
                  <c:v>39.551927000000006</c:v>
                </c:pt>
                <c:pt idx="617">
                  <c:v>44.508303999999995</c:v>
                </c:pt>
                <c:pt idx="618">
                  <c:v>84.965941000000001</c:v>
                </c:pt>
                <c:pt idx="619">
                  <c:v>154.04540400000002</c:v>
                </c:pt>
                <c:pt idx="620">
                  <c:v>77.564145000000011</c:v>
                </c:pt>
                <c:pt idx="621">
                  <c:v>55.796743999999997</c:v>
                </c:pt>
                <c:pt idx="622">
                  <c:v>100.030469</c:v>
                </c:pt>
                <c:pt idx="623">
                  <c:v>301.79274400000003</c:v>
                </c:pt>
                <c:pt idx="624">
                  <c:v>374.86666300000002</c:v>
                </c:pt>
                <c:pt idx="625">
                  <c:v>392.27532299999996</c:v>
                </c:pt>
                <c:pt idx="626">
                  <c:v>415.31141599999995</c:v>
                </c:pt>
                <c:pt idx="627">
                  <c:v>192.22720900000002</c:v>
                </c:pt>
                <c:pt idx="628">
                  <c:v>169.731527</c:v>
                </c:pt>
                <c:pt idx="629">
                  <c:v>147.10712599999999</c:v>
                </c:pt>
                <c:pt idx="630">
                  <c:v>302.44678600000003</c:v>
                </c:pt>
                <c:pt idx="631">
                  <c:v>398.84176600000001</c:v>
                </c:pt>
                <c:pt idx="632">
                  <c:v>408.20784800000001</c:v>
                </c:pt>
                <c:pt idx="633">
                  <c:v>354.26643099999995</c:v>
                </c:pt>
                <c:pt idx="634">
                  <c:v>285.17761099999996</c:v>
                </c:pt>
                <c:pt idx="635">
                  <c:v>239.78311500000001</c:v>
                </c:pt>
                <c:pt idx="636">
                  <c:v>301.61685700000004</c:v>
                </c:pt>
                <c:pt idx="637">
                  <c:v>178.02342800000002</c:v>
                </c:pt>
                <c:pt idx="638">
                  <c:v>305.74657399999995</c:v>
                </c:pt>
                <c:pt idx="639">
                  <c:v>378.32392699999997</c:v>
                </c:pt>
                <c:pt idx="640">
                  <c:v>372.60674399999999</c:v>
                </c:pt>
                <c:pt idx="641">
                  <c:v>299.70202</c:v>
                </c:pt>
                <c:pt idx="642">
                  <c:v>285.86199200000004</c:v>
                </c:pt>
                <c:pt idx="643">
                  <c:v>220.725829</c:v>
                </c:pt>
                <c:pt idx="644">
                  <c:v>166.87135000000001</c:v>
                </c:pt>
                <c:pt idx="645">
                  <c:v>181.521907</c:v>
                </c:pt>
                <c:pt idx="646">
                  <c:v>264.74809799999997</c:v>
                </c:pt>
                <c:pt idx="647">
                  <c:v>315.18730300000004</c:v>
                </c:pt>
                <c:pt idx="648">
                  <c:v>353.79800700000004</c:v>
                </c:pt>
                <c:pt idx="649">
                  <c:v>269.20335400000005</c:v>
                </c:pt>
                <c:pt idx="650">
                  <c:v>237.42616199999998</c:v>
                </c:pt>
                <c:pt idx="651">
                  <c:v>195.84528600000002</c:v>
                </c:pt>
                <c:pt idx="652">
                  <c:v>103.63966099999999</c:v>
                </c:pt>
                <c:pt idx="653">
                  <c:v>164.571258</c:v>
                </c:pt>
                <c:pt idx="654">
                  <c:v>106.43720399999999</c:v>
                </c:pt>
                <c:pt idx="655">
                  <c:v>92.351899000000003</c:v>
                </c:pt>
                <c:pt idx="656">
                  <c:v>33.739069999999998</c:v>
                </c:pt>
                <c:pt idx="657">
                  <c:v>127.556757</c:v>
                </c:pt>
                <c:pt idx="658">
                  <c:v>334.56353200000001</c:v>
                </c:pt>
                <c:pt idx="659">
                  <c:v>358.19079600000003</c:v>
                </c:pt>
                <c:pt idx="660">
                  <c:v>302.07012300000002</c:v>
                </c:pt>
                <c:pt idx="661">
                  <c:v>259.81835000000001</c:v>
                </c:pt>
                <c:pt idx="662">
                  <c:v>171.069649</c:v>
                </c:pt>
                <c:pt idx="663">
                  <c:v>30.735408</c:v>
                </c:pt>
                <c:pt idx="664">
                  <c:v>201.74135699999999</c:v>
                </c:pt>
                <c:pt idx="665">
                  <c:v>217.51213000000001</c:v>
                </c:pt>
                <c:pt idx="666">
                  <c:v>290.59592700000002</c:v>
                </c:pt>
                <c:pt idx="667">
                  <c:v>285.56621200000001</c:v>
                </c:pt>
                <c:pt idx="668">
                  <c:v>272.68630400000001</c:v>
                </c:pt>
                <c:pt idx="669">
                  <c:v>208.15236199999998</c:v>
                </c:pt>
                <c:pt idx="670">
                  <c:v>179.16206299999999</c:v>
                </c:pt>
                <c:pt idx="671">
                  <c:v>290.76074</c:v>
                </c:pt>
                <c:pt idx="672">
                  <c:v>117.27066099999999</c:v>
                </c:pt>
                <c:pt idx="673">
                  <c:v>86.179502000000014</c:v>
                </c:pt>
                <c:pt idx="674">
                  <c:v>217.38391099999998</c:v>
                </c:pt>
                <c:pt idx="675">
                  <c:v>336.57010300000002</c:v>
                </c:pt>
                <c:pt idx="676">
                  <c:v>313.85512699999998</c:v>
                </c:pt>
                <c:pt idx="677">
                  <c:v>243.31872900000002</c:v>
                </c:pt>
                <c:pt idx="678">
                  <c:v>250.98701600000001</c:v>
                </c:pt>
                <c:pt idx="679">
                  <c:v>310.06988299999995</c:v>
                </c:pt>
                <c:pt idx="680">
                  <c:v>358.63419300000004</c:v>
                </c:pt>
                <c:pt idx="681">
                  <c:v>293.456637</c:v>
                </c:pt>
                <c:pt idx="682">
                  <c:v>241.63824300000002</c:v>
                </c:pt>
                <c:pt idx="683">
                  <c:v>117.79346</c:v>
                </c:pt>
                <c:pt idx="684">
                  <c:v>36.700868999999997</c:v>
                </c:pt>
                <c:pt idx="685">
                  <c:v>21.168843000000003</c:v>
                </c:pt>
                <c:pt idx="686">
                  <c:v>100.086298</c:v>
                </c:pt>
                <c:pt idx="687">
                  <c:v>341.38538800000003</c:v>
                </c:pt>
                <c:pt idx="688">
                  <c:v>265.60914700000001</c:v>
                </c:pt>
                <c:pt idx="689">
                  <c:v>259.51865900000001</c:v>
                </c:pt>
                <c:pt idx="690">
                  <c:v>186.19649699999999</c:v>
                </c:pt>
                <c:pt idx="691">
                  <c:v>40.526524999999999</c:v>
                </c:pt>
                <c:pt idx="692">
                  <c:v>34.68506</c:v>
                </c:pt>
                <c:pt idx="693">
                  <c:v>55.791398000000001</c:v>
                </c:pt>
                <c:pt idx="694">
                  <c:v>115.922409</c:v>
                </c:pt>
                <c:pt idx="695">
                  <c:v>82.692546000000007</c:v>
                </c:pt>
                <c:pt idx="696">
                  <c:v>38.915436</c:v>
                </c:pt>
                <c:pt idx="697">
                  <c:v>135.71794500000001</c:v>
                </c:pt>
                <c:pt idx="698">
                  <c:v>232.51278099999999</c:v>
                </c:pt>
                <c:pt idx="699">
                  <c:v>159.60731900000002</c:v>
                </c:pt>
                <c:pt idx="700">
                  <c:v>305.489642</c:v>
                </c:pt>
                <c:pt idx="701">
                  <c:v>282.85366299999998</c:v>
                </c:pt>
                <c:pt idx="702">
                  <c:v>137.70837299999999</c:v>
                </c:pt>
                <c:pt idx="703">
                  <c:v>304.50604700000002</c:v>
                </c:pt>
                <c:pt idx="704">
                  <c:v>312.16548199999994</c:v>
                </c:pt>
                <c:pt idx="705">
                  <c:v>264.33054299999998</c:v>
                </c:pt>
                <c:pt idx="706">
                  <c:v>193.81571499999998</c:v>
                </c:pt>
                <c:pt idx="707">
                  <c:v>24.501615000000001</c:v>
                </c:pt>
                <c:pt idx="708">
                  <c:v>90.165134000000009</c:v>
                </c:pt>
                <c:pt idx="709">
                  <c:v>145.66655799999998</c:v>
                </c:pt>
                <c:pt idx="710">
                  <c:v>122.95275599999999</c:v>
                </c:pt>
                <c:pt idx="711">
                  <c:v>155.15355400000001</c:v>
                </c:pt>
                <c:pt idx="712">
                  <c:v>261.16290299999997</c:v>
                </c:pt>
                <c:pt idx="713">
                  <c:v>261.31560999999999</c:v>
                </c:pt>
                <c:pt idx="714">
                  <c:v>312.65408100000002</c:v>
                </c:pt>
                <c:pt idx="715">
                  <c:v>414.04449200000005</c:v>
                </c:pt>
                <c:pt idx="716">
                  <c:v>314.62552699999998</c:v>
                </c:pt>
                <c:pt idx="717">
                  <c:v>283.75484299999999</c:v>
                </c:pt>
                <c:pt idx="718">
                  <c:v>128.34716900000001</c:v>
                </c:pt>
                <c:pt idx="719">
                  <c:v>122.565285</c:v>
                </c:pt>
                <c:pt idx="720">
                  <c:v>207.38079099999999</c:v>
                </c:pt>
                <c:pt idx="721">
                  <c:v>126.362179</c:v>
                </c:pt>
                <c:pt idx="722">
                  <c:v>82.124434999999991</c:v>
                </c:pt>
                <c:pt idx="723">
                  <c:v>80.573524999999989</c:v>
                </c:pt>
                <c:pt idx="724">
                  <c:v>44.098828999999995</c:v>
                </c:pt>
                <c:pt idx="725">
                  <c:v>85.233969999999999</c:v>
                </c:pt>
                <c:pt idx="726">
                  <c:v>161.50379799999999</c:v>
                </c:pt>
                <c:pt idx="727">
                  <c:v>136.78900099999998</c:v>
                </c:pt>
                <c:pt idx="728">
                  <c:v>64.648055999999997</c:v>
                </c:pt>
                <c:pt idx="729">
                  <c:v>66.609024999999988</c:v>
                </c:pt>
                <c:pt idx="730">
                  <c:v>152.26448500000001</c:v>
                </c:pt>
                <c:pt idx="731">
                  <c:v>200.51220000000001</c:v>
                </c:pt>
                <c:pt idx="732">
                  <c:v>77.325600000000009</c:v>
                </c:pt>
                <c:pt idx="733">
                  <c:v>29.0962</c:v>
                </c:pt>
                <c:pt idx="734">
                  <c:v>17.322400000000002</c:v>
                </c:pt>
                <c:pt idx="735">
                  <c:v>110.13080000000001</c:v>
                </c:pt>
                <c:pt idx="736">
                  <c:v>289.26472500000006</c:v>
                </c:pt>
                <c:pt idx="737">
                  <c:v>339.79349500000001</c:v>
                </c:pt>
                <c:pt idx="738">
                  <c:v>322.42270000000002</c:v>
                </c:pt>
                <c:pt idx="739">
                  <c:v>398.7013</c:v>
                </c:pt>
                <c:pt idx="740">
                  <c:v>319.19619</c:v>
                </c:pt>
                <c:pt idx="741">
                  <c:v>325.00481899999994</c:v>
                </c:pt>
                <c:pt idx="742">
                  <c:v>171.61179999999999</c:v>
                </c:pt>
                <c:pt idx="743">
                  <c:v>157.21299999999999</c:v>
                </c:pt>
                <c:pt idx="744">
                  <c:v>240.52194700000001</c:v>
                </c:pt>
                <c:pt idx="745">
                  <c:v>231.20743200000001</c:v>
                </c:pt>
                <c:pt idx="746">
                  <c:v>139.59165100000001</c:v>
                </c:pt>
                <c:pt idx="747">
                  <c:v>89.957599999999999</c:v>
                </c:pt>
                <c:pt idx="748">
                  <c:v>216.45541500000002</c:v>
                </c:pt>
                <c:pt idx="749">
                  <c:v>145.63129999999998</c:v>
                </c:pt>
                <c:pt idx="750">
                  <c:v>143.439741</c:v>
                </c:pt>
                <c:pt idx="751">
                  <c:v>373.22730000000001</c:v>
                </c:pt>
                <c:pt idx="752">
                  <c:v>383.78769299999999</c:v>
                </c:pt>
                <c:pt idx="753">
                  <c:v>338.9615</c:v>
                </c:pt>
                <c:pt idx="754">
                  <c:v>357.57227500000005</c:v>
                </c:pt>
                <c:pt idx="755">
                  <c:v>363.298406</c:v>
                </c:pt>
                <c:pt idx="756">
                  <c:v>334.19243299999999</c:v>
                </c:pt>
                <c:pt idx="757">
                  <c:v>269.16654100000005</c:v>
                </c:pt>
                <c:pt idx="758">
                  <c:v>276.82607400000001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  <c:pt idx="699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224.2321523449786</c:v>
                </c:pt>
                <c:pt idx="1">
                  <c:v>224.2321523449786</c:v>
                </c:pt>
                <c:pt idx="2">
                  <c:v>224.2321523449786</c:v>
                </c:pt>
                <c:pt idx="3">
                  <c:v>224.2321523449786</c:v>
                </c:pt>
                <c:pt idx="4">
                  <c:v>224.2321523449786</c:v>
                </c:pt>
                <c:pt idx="5">
                  <c:v>224.2321523449786</c:v>
                </c:pt>
                <c:pt idx="6">
                  <c:v>224.2321523449786</c:v>
                </c:pt>
                <c:pt idx="7">
                  <c:v>224.2321523449786</c:v>
                </c:pt>
                <c:pt idx="8">
                  <c:v>224.2321523449786</c:v>
                </c:pt>
                <c:pt idx="9">
                  <c:v>224.2321523449786</c:v>
                </c:pt>
                <c:pt idx="10">
                  <c:v>224.2321523449786</c:v>
                </c:pt>
                <c:pt idx="11">
                  <c:v>224.2321523449786</c:v>
                </c:pt>
                <c:pt idx="12">
                  <c:v>224.2321523449786</c:v>
                </c:pt>
                <c:pt idx="13">
                  <c:v>224.2321523449786</c:v>
                </c:pt>
                <c:pt idx="14">
                  <c:v>224.2321523449786</c:v>
                </c:pt>
                <c:pt idx="15">
                  <c:v>224.2321523449786</c:v>
                </c:pt>
                <c:pt idx="16">
                  <c:v>224.2321523449786</c:v>
                </c:pt>
                <c:pt idx="17">
                  <c:v>224.2321523449786</c:v>
                </c:pt>
                <c:pt idx="18">
                  <c:v>224.2321523449786</c:v>
                </c:pt>
                <c:pt idx="19">
                  <c:v>224.2321523449786</c:v>
                </c:pt>
                <c:pt idx="20">
                  <c:v>224.2321523449786</c:v>
                </c:pt>
                <c:pt idx="21">
                  <c:v>224.2321523449786</c:v>
                </c:pt>
                <c:pt idx="22">
                  <c:v>224.2321523449786</c:v>
                </c:pt>
                <c:pt idx="23">
                  <c:v>224.2321523449786</c:v>
                </c:pt>
                <c:pt idx="24">
                  <c:v>224.2321523449786</c:v>
                </c:pt>
                <c:pt idx="25">
                  <c:v>224.2321523449786</c:v>
                </c:pt>
                <c:pt idx="26">
                  <c:v>224.2321523449786</c:v>
                </c:pt>
                <c:pt idx="27">
                  <c:v>224.2321523449786</c:v>
                </c:pt>
                <c:pt idx="28">
                  <c:v>207.65839019654103</c:v>
                </c:pt>
                <c:pt idx="29">
                  <c:v>207.65839019654103</c:v>
                </c:pt>
                <c:pt idx="30">
                  <c:v>207.65839019654103</c:v>
                </c:pt>
                <c:pt idx="31">
                  <c:v>207.65839019654103</c:v>
                </c:pt>
                <c:pt idx="32">
                  <c:v>207.65839019654103</c:v>
                </c:pt>
                <c:pt idx="33">
                  <c:v>207.65839019654103</c:v>
                </c:pt>
                <c:pt idx="34">
                  <c:v>207.65839019654103</c:v>
                </c:pt>
                <c:pt idx="35">
                  <c:v>207.65839019654103</c:v>
                </c:pt>
                <c:pt idx="36">
                  <c:v>207.65839019654103</c:v>
                </c:pt>
                <c:pt idx="37">
                  <c:v>207.65839019654103</c:v>
                </c:pt>
                <c:pt idx="38">
                  <c:v>207.65839019654103</c:v>
                </c:pt>
                <c:pt idx="39">
                  <c:v>207.65839019654103</c:v>
                </c:pt>
                <c:pt idx="40">
                  <c:v>207.65839019654103</c:v>
                </c:pt>
                <c:pt idx="41">
                  <c:v>207.65839019654103</c:v>
                </c:pt>
                <c:pt idx="42">
                  <c:v>207.65839019654103</c:v>
                </c:pt>
                <c:pt idx="43">
                  <c:v>207.65839019654103</c:v>
                </c:pt>
                <c:pt idx="44">
                  <c:v>207.65839019654103</c:v>
                </c:pt>
                <c:pt idx="45">
                  <c:v>207.65839019654103</c:v>
                </c:pt>
                <c:pt idx="46">
                  <c:v>207.65839019654103</c:v>
                </c:pt>
                <c:pt idx="47">
                  <c:v>207.65839019654103</c:v>
                </c:pt>
                <c:pt idx="48">
                  <c:v>207.65839019654103</c:v>
                </c:pt>
                <c:pt idx="49">
                  <c:v>207.65839019654103</c:v>
                </c:pt>
                <c:pt idx="50">
                  <c:v>207.65839019654103</c:v>
                </c:pt>
                <c:pt idx="51">
                  <c:v>207.65839019654103</c:v>
                </c:pt>
                <c:pt idx="52">
                  <c:v>207.65839019654103</c:v>
                </c:pt>
                <c:pt idx="53">
                  <c:v>207.65839019654103</c:v>
                </c:pt>
                <c:pt idx="54">
                  <c:v>207.65839019654103</c:v>
                </c:pt>
                <c:pt idx="55">
                  <c:v>207.65839019654103</c:v>
                </c:pt>
                <c:pt idx="56">
                  <c:v>207.65839019654103</c:v>
                </c:pt>
                <c:pt idx="57">
                  <c:v>207.65839019654103</c:v>
                </c:pt>
                <c:pt idx="58">
                  <c:v>207.65839019654103</c:v>
                </c:pt>
                <c:pt idx="59">
                  <c:v>174.11641985369928</c:v>
                </c:pt>
                <c:pt idx="60">
                  <c:v>174.11641985369928</c:v>
                </c:pt>
                <c:pt idx="61">
                  <c:v>174.11641985369928</c:v>
                </c:pt>
                <c:pt idx="62">
                  <c:v>174.11641985369928</c:v>
                </c:pt>
                <c:pt idx="63">
                  <c:v>174.11641985369928</c:v>
                </c:pt>
                <c:pt idx="64">
                  <c:v>174.11641985369928</c:v>
                </c:pt>
                <c:pt idx="65">
                  <c:v>174.11641985369928</c:v>
                </c:pt>
                <c:pt idx="66">
                  <c:v>174.11641985369928</c:v>
                </c:pt>
                <c:pt idx="67">
                  <c:v>174.11641985369928</c:v>
                </c:pt>
                <c:pt idx="68">
                  <c:v>174.11641985369928</c:v>
                </c:pt>
                <c:pt idx="69">
                  <c:v>174.11641985369928</c:v>
                </c:pt>
                <c:pt idx="70">
                  <c:v>174.11641985369928</c:v>
                </c:pt>
                <c:pt idx="71">
                  <c:v>174.11641985369928</c:v>
                </c:pt>
                <c:pt idx="72">
                  <c:v>174.11641985369928</c:v>
                </c:pt>
                <c:pt idx="73">
                  <c:v>174.11641985369928</c:v>
                </c:pt>
                <c:pt idx="74">
                  <c:v>174.11641985369928</c:v>
                </c:pt>
                <c:pt idx="75">
                  <c:v>174.11641985369928</c:v>
                </c:pt>
                <c:pt idx="76">
                  <c:v>174.11641985369928</c:v>
                </c:pt>
                <c:pt idx="77">
                  <c:v>174.11641985369928</c:v>
                </c:pt>
                <c:pt idx="78">
                  <c:v>174.11641985369928</c:v>
                </c:pt>
                <c:pt idx="79">
                  <c:v>174.11641985369928</c:v>
                </c:pt>
                <c:pt idx="80">
                  <c:v>174.11641985369928</c:v>
                </c:pt>
                <c:pt idx="81">
                  <c:v>174.11641985369928</c:v>
                </c:pt>
                <c:pt idx="82">
                  <c:v>174.11641985369928</c:v>
                </c:pt>
                <c:pt idx="83">
                  <c:v>174.11641985369928</c:v>
                </c:pt>
                <c:pt idx="84">
                  <c:v>174.11641985369928</c:v>
                </c:pt>
                <c:pt idx="85">
                  <c:v>174.11641985369928</c:v>
                </c:pt>
                <c:pt idx="86">
                  <c:v>174.11641985369928</c:v>
                </c:pt>
                <c:pt idx="87">
                  <c:v>174.11641985369928</c:v>
                </c:pt>
                <c:pt idx="88">
                  <c:v>174.11641985369928</c:v>
                </c:pt>
                <c:pt idx="89">
                  <c:v>155.79552761961978</c:v>
                </c:pt>
                <c:pt idx="90">
                  <c:v>155.79552761961978</c:v>
                </c:pt>
                <c:pt idx="91">
                  <c:v>155.79552761961978</c:v>
                </c:pt>
                <c:pt idx="92">
                  <c:v>155.79552761961978</c:v>
                </c:pt>
                <c:pt idx="93">
                  <c:v>155.79552761961978</c:v>
                </c:pt>
                <c:pt idx="94">
                  <c:v>155.79552761961978</c:v>
                </c:pt>
                <c:pt idx="95">
                  <c:v>155.79552761961978</c:v>
                </c:pt>
                <c:pt idx="96">
                  <c:v>155.79552761961978</c:v>
                </c:pt>
                <c:pt idx="97">
                  <c:v>155.79552761961978</c:v>
                </c:pt>
                <c:pt idx="98">
                  <c:v>155.79552761961978</c:v>
                </c:pt>
                <c:pt idx="99">
                  <c:v>155.79552761961978</c:v>
                </c:pt>
                <c:pt idx="100">
                  <c:v>155.79552761961978</c:v>
                </c:pt>
                <c:pt idx="101">
                  <c:v>155.79552761961978</c:v>
                </c:pt>
                <c:pt idx="102">
                  <c:v>155.79552761961978</c:v>
                </c:pt>
                <c:pt idx="103">
                  <c:v>155.79552761961978</c:v>
                </c:pt>
                <c:pt idx="104">
                  <c:v>155.79552761961978</c:v>
                </c:pt>
                <c:pt idx="105">
                  <c:v>155.79552761961978</c:v>
                </c:pt>
                <c:pt idx="106">
                  <c:v>155.79552761961978</c:v>
                </c:pt>
                <c:pt idx="107">
                  <c:v>155.79552761961978</c:v>
                </c:pt>
                <c:pt idx="108">
                  <c:v>155.79552761961978</c:v>
                </c:pt>
                <c:pt idx="109">
                  <c:v>155.79552761961978</c:v>
                </c:pt>
                <c:pt idx="110">
                  <c:v>155.79552761961978</c:v>
                </c:pt>
                <c:pt idx="111">
                  <c:v>155.79552761961978</c:v>
                </c:pt>
                <c:pt idx="112">
                  <c:v>155.79552761961978</c:v>
                </c:pt>
                <c:pt idx="113">
                  <c:v>155.79552761961978</c:v>
                </c:pt>
                <c:pt idx="114">
                  <c:v>155.79552761961978</c:v>
                </c:pt>
                <c:pt idx="115">
                  <c:v>155.79552761961978</c:v>
                </c:pt>
                <c:pt idx="116">
                  <c:v>155.79552761961978</c:v>
                </c:pt>
                <c:pt idx="117">
                  <c:v>155.79552761961978</c:v>
                </c:pt>
                <c:pt idx="118">
                  <c:v>155.79552761961978</c:v>
                </c:pt>
                <c:pt idx="119">
                  <c:v>155.79552761961978</c:v>
                </c:pt>
                <c:pt idx="120">
                  <c:v>160.98871187360709</c:v>
                </c:pt>
                <c:pt idx="121">
                  <c:v>129.34561530456139</c:v>
                </c:pt>
                <c:pt idx="122">
                  <c:v>129.34561530456139</c:v>
                </c:pt>
                <c:pt idx="123">
                  <c:v>129.34561530456139</c:v>
                </c:pt>
                <c:pt idx="124">
                  <c:v>129.34561530456139</c:v>
                </c:pt>
                <c:pt idx="125">
                  <c:v>129.34561530456139</c:v>
                </c:pt>
                <c:pt idx="126">
                  <c:v>129.34561530456139</c:v>
                </c:pt>
                <c:pt idx="127">
                  <c:v>129.34561530456139</c:v>
                </c:pt>
                <c:pt idx="128">
                  <c:v>129.34561530456139</c:v>
                </c:pt>
                <c:pt idx="129">
                  <c:v>129.34561530456139</c:v>
                </c:pt>
                <c:pt idx="130">
                  <c:v>129.34561530456139</c:v>
                </c:pt>
                <c:pt idx="131">
                  <c:v>129.34561530456139</c:v>
                </c:pt>
                <c:pt idx="132">
                  <c:v>129.34561530456139</c:v>
                </c:pt>
                <c:pt idx="133">
                  <c:v>129.34561530456139</c:v>
                </c:pt>
                <c:pt idx="134">
                  <c:v>129.34561530456139</c:v>
                </c:pt>
                <c:pt idx="135">
                  <c:v>129.34561530456139</c:v>
                </c:pt>
                <c:pt idx="136">
                  <c:v>129.34561530456139</c:v>
                </c:pt>
                <c:pt idx="137">
                  <c:v>129.34561530456139</c:v>
                </c:pt>
                <c:pt idx="138">
                  <c:v>129.34561530456139</c:v>
                </c:pt>
                <c:pt idx="139">
                  <c:v>129.34561530456139</c:v>
                </c:pt>
                <c:pt idx="140">
                  <c:v>129.34561530456139</c:v>
                </c:pt>
                <c:pt idx="141">
                  <c:v>129.34561530456139</c:v>
                </c:pt>
                <c:pt idx="142">
                  <c:v>129.34561530456139</c:v>
                </c:pt>
                <c:pt idx="143">
                  <c:v>129.34561530456139</c:v>
                </c:pt>
                <c:pt idx="144">
                  <c:v>129.34561530456139</c:v>
                </c:pt>
                <c:pt idx="145">
                  <c:v>129.34561530456139</c:v>
                </c:pt>
                <c:pt idx="146">
                  <c:v>129.34561530456139</c:v>
                </c:pt>
                <c:pt idx="147">
                  <c:v>129.34561530456139</c:v>
                </c:pt>
                <c:pt idx="148">
                  <c:v>129.34561530456139</c:v>
                </c:pt>
                <c:pt idx="149">
                  <c:v>129.34561530456139</c:v>
                </c:pt>
                <c:pt idx="150">
                  <c:v>127.89511887432334</c:v>
                </c:pt>
                <c:pt idx="151">
                  <c:v>127.89511887432334</c:v>
                </c:pt>
                <c:pt idx="152">
                  <c:v>127.89511887432334</c:v>
                </c:pt>
                <c:pt idx="153">
                  <c:v>127.89511887432334</c:v>
                </c:pt>
                <c:pt idx="154">
                  <c:v>127.89511887432334</c:v>
                </c:pt>
                <c:pt idx="155">
                  <c:v>127.89511887432334</c:v>
                </c:pt>
                <c:pt idx="156">
                  <c:v>127.89511887432334</c:v>
                </c:pt>
                <c:pt idx="157">
                  <c:v>127.89511887432334</c:v>
                </c:pt>
                <c:pt idx="158">
                  <c:v>127.89511887432334</c:v>
                </c:pt>
                <c:pt idx="159">
                  <c:v>127.89511887432334</c:v>
                </c:pt>
                <c:pt idx="160">
                  <c:v>127.89511887432334</c:v>
                </c:pt>
                <c:pt idx="161">
                  <c:v>127.89511887432334</c:v>
                </c:pt>
                <c:pt idx="162">
                  <c:v>127.89511887432334</c:v>
                </c:pt>
                <c:pt idx="163">
                  <c:v>127.89511887432334</c:v>
                </c:pt>
                <c:pt idx="164">
                  <c:v>127.89511887432334</c:v>
                </c:pt>
                <c:pt idx="165">
                  <c:v>127.89511887432334</c:v>
                </c:pt>
                <c:pt idx="166">
                  <c:v>127.89511887432334</c:v>
                </c:pt>
                <c:pt idx="167">
                  <c:v>127.89511887432334</c:v>
                </c:pt>
                <c:pt idx="168">
                  <c:v>127.89511887432334</c:v>
                </c:pt>
                <c:pt idx="169">
                  <c:v>127.89511887432334</c:v>
                </c:pt>
                <c:pt idx="170">
                  <c:v>127.89511887432334</c:v>
                </c:pt>
                <c:pt idx="171">
                  <c:v>127.89511887432334</c:v>
                </c:pt>
                <c:pt idx="172">
                  <c:v>127.89511887432334</c:v>
                </c:pt>
                <c:pt idx="173">
                  <c:v>127.89511887432334</c:v>
                </c:pt>
                <c:pt idx="174">
                  <c:v>127.89511887432334</c:v>
                </c:pt>
                <c:pt idx="175">
                  <c:v>127.89511887432334</c:v>
                </c:pt>
                <c:pt idx="176">
                  <c:v>127.89511887432334</c:v>
                </c:pt>
                <c:pt idx="177">
                  <c:v>127.89511887432334</c:v>
                </c:pt>
                <c:pt idx="178">
                  <c:v>127.89511887432334</c:v>
                </c:pt>
                <c:pt idx="179">
                  <c:v>127.89511887432334</c:v>
                </c:pt>
                <c:pt idx="180">
                  <c:v>127.89511887432334</c:v>
                </c:pt>
                <c:pt idx="181">
                  <c:v>124.93448785924136</c:v>
                </c:pt>
                <c:pt idx="182">
                  <c:v>124.93448785924136</c:v>
                </c:pt>
                <c:pt idx="183">
                  <c:v>124.93448785924136</c:v>
                </c:pt>
                <c:pt idx="184">
                  <c:v>124.93448785924136</c:v>
                </c:pt>
                <c:pt idx="185">
                  <c:v>124.93448785924136</c:v>
                </c:pt>
                <c:pt idx="186">
                  <c:v>124.93448785924136</c:v>
                </c:pt>
                <c:pt idx="187">
                  <c:v>124.93448785924136</c:v>
                </c:pt>
                <c:pt idx="188">
                  <c:v>124.93448785924136</c:v>
                </c:pt>
                <c:pt idx="189">
                  <c:v>124.93448785924136</c:v>
                </c:pt>
                <c:pt idx="190">
                  <c:v>124.93448785924136</c:v>
                </c:pt>
                <c:pt idx="191">
                  <c:v>124.93448785924136</c:v>
                </c:pt>
                <c:pt idx="192">
                  <c:v>124.93448785924136</c:v>
                </c:pt>
                <c:pt idx="193">
                  <c:v>124.93448785924136</c:v>
                </c:pt>
                <c:pt idx="194">
                  <c:v>124.93448785924136</c:v>
                </c:pt>
                <c:pt idx="195">
                  <c:v>124.93448785924136</c:v>
                </c:pt>
                <c:pt idx="196">
                  <c:v>124.93448785924136</c:v>
                </c:pt>
                <c:pt idx="197">
                  <c:v>124.93448785924136</c:v>
                </c:pt>
                <c:pt idx="198">
                  <c:v>124.93448785924136</c:v>
                </c:pt>
                <c:pt idx="199">
                  <c:v>124.93448785924136</c:v>
                </c:pt>
                <c:pt idx="200">
                  <c:v>124.93448785924136</c:v>
                </c:pt>
                <c:pt idx="201">
                  <c:v>124.93448785924136</c:v>
                </c:pt>
                <c:pt idx="202">
                  <c:v>124.93448785924136</c:v>
                </c:pt>
                <c:pt idx="203">
                  <c:v>124.93448785924136</c:v>
                </c:pt>
                <c:pt idx="204">
                  <c:v>124.93448785924136</c:v>
                </c:pt>
                <c:pt idx="205">
                  <c:v>124.93448785924136</c:v>
                </c:pt>
                <c:pt idx="206">
                  <c:v>124.93448785924136</c:v>
                </c:pt>
                <c:pt idx="207">
                  <c:v>124.93448785924136</c:v>
                </c:pt>
                <c:pt idx="208">
                  <c:v>124.93448785924136</c:v>
                </c:pt>
                <c:pt idx="209">
                  <c:v>124.93448785924136</c:v>
                </c:pt>
                <c:pt idx="210">
                  <c:v>124.93448785924136</c:v>
                </c:pt>
                <c:pt idx="211">
                  <c:v>124.93448785924136</c:v>
                </c:pt>
                <c:pt idx="212">
                  <c:v>123.01213444714136</c:v>
                </c:pt>
                <c:pt idx="213">
                  <c:v>123.01213444714136</c:v>
                </c:pt>
                <c:pt idx="214">
                  <c:v>123.01213444714136</c:v>
                </c:pt>
                <c:pt idx="215">
                  <c:v>123.01213444714136</c:v>
                </c:pt>
                <c:pt idx="216">
                  <c:v>123.01213444714136</c:v>
                </c:pt>
                <c:pt idx="217">
                  <c:v>123.01213444714136</c:v>
                </c:pt>
                <c:pt idx="218">
                  <c:v>123.01213444714136</c:v>
                </c:pt>
                <c:pt idx="219">
                  <c:v>123.01213444714136</c:v>
                </c:pt>
                <c:pt idx="220">
                  <c:v>123.01213444714136</c:v>
                </c:pt>
                <c:pt idx="221">
                  <c:v>123.01213444714136</c:v>
                </c:pt>
                <c:pt idx="222">
                  <c:v>123.01213444714136</c:v>
                </c:pt>
                <c:pt idx="223">
                  <c:v>123.01213444714136</c:v>
                </c:pt>
                <c:pt idx="224">
                  <c:v>123.01213444714136</c:v>
                </c:pt>
                <c:pt idx="225">
                  <c:v>123.01213444714136</c:v>
                </c:pt>
                <c:pt idx="226">
                  <c:v>123.01213444714136</c:v>
                </c:pt>
                <c:pt idx="227">
                  <c:v>123.01213444714136</c:v>
                </c:pt>
                <c:pt idx="228">
                  <c:v>123.01213444714136</c:v>
                </c:pt>
                <c:pt idx="229">
                  <c:v>123.01213444714136</c:v>
                </c:pt>
                <c:pt idx="230">
                  <c:v>123.01213444714136</c:v>
                </c:pt>
                <c:pt idx="231">
                  <c:v>123.01213444714136</c:v>
                </c:pt>
                <c:pt idx="232">
                  <c:v>123.01213444714136</c:v>
                </c:pt>
                <c:pt idx="233">
                  <c:v>123.01213444714136</c:v>
                </c:pt>
                <c:pt idx="234">
                  <c:v>123.01213444714136</c:v>
                </c:pt>
                <c:pt idx="235">
                  <c:v>123.01213444714136</c:v>
                </c:pt>
                <c:pt idx="236">
                  <c:v>123.01213444714136</c:v>
                </c:pt>
                <c:pt idx="237">
                  <c:v>123.01213444714136</c:v>
                </c:pt>
                <c:pt idx="238">
                  <c:v>123.01213444714136</c:v>
                </c:pt>
                <c:pt idx="239">
                  <c:v>123.01213444714136</c:v>
                </c:pt>
                <c:pt idx="240">
                  <c:v>123.01213444714136</c:v>
                </c:pt>
                <c:pt idx="241">
                  <c:v>123.01213444714136</c:v>
                </c:pt>
                <c:pt idx="242">
                  <c:v>143.54002885323209</c:v>
                </c:pt>
                <c:pt idx="243">
                  <c:v>143.54002885323209</c:v>
                </c:pt>
                <c:pt idx="244">
                  <c:v>143.54002885323209</c:v>
                </c:pt>
                <c:pt idx="245">
                  <c:v>143.54002885323209</c:v>
                </c:pt>
                <c:pt idx="246">
                  <c:v>143.54002885323209</c:v>
                </c:pt>
                <c:pt idx="247">
                  <c:v>143.54002885323209</c:v>
                </c:pt>
                <c:pt idx="248">
                  <c:v>143.54002885323209</c:v>
                </c:pt>
                <c:pt idx="249">
                  <c:v>143.54002885323209</c:v>
                </c:pt>
                <c:pt idx="250">
                  <c:v>143.54002885323209</c:v>
                </c:pt>
                <c:pt idx="251">
                  <c:v>143.54002885323209</c:v>
                </c:pt>
                <c:pt idx="252">
                  <c:v>143.54002885323209</c:v>
                </c:pt>
                <c:pt idx="253">
                  <c:v>143.54002885323209</c:v>
                </c:pt>
                <c:pt idx="254">
                  <c:v>143.54002885323209</c:v>
                </c:pt>
                <c:pt idx="255">
                  <c:v>143.54002885323209</c:v>
                </c:pt>
                <c:pt idx="256">
                  <c:v>143.54002885323209</c:v>
                </c:pt>
                <c:pt idx="257">
                  <c:v>143.54002885323209</c:v>
                </c:pt>
                <c:pt idx="258">
                  <c:v>143.54002885323209</c:v>
                </c:pt>
                <c:pt idx="259">
                  <c:v>143.54002885323209</c:v>
                </c:pt>
                <c:pt idx="260">
                  <c:v>143.54002885323209</c:v>
                </c:pt>
                <c:pt idx="261">
                  <c:v>143.54002885323209</c:v>
                </c:pt>
                <c:pt idx="262">
                  <c:v>143.54002885323209</c:v>
                </c:pt>
                <c:pt idx="263">
                  <c:v>143.54002885323209</c:v>
                </c:pt>
                <c:pt idx="264">
                  <c:v>143.54002885323209</c:v>
                </c:pt>
                <c:pt idx="265">
                  <c:v>143.54002885323209</c:v>
                </c:pt>
                <c:pt idx="266">
                  <c:v>143.54002885323209</c:v>
                </c:pt>
                <c:pt idx="267">
                  <c:v>143.54002885323209</c:v>
                </c:pt>
                <c:pt idx="268">
                  <c:v>143.54002885323209</c:v>
                </c:pt>
                <c:pt idx="269">
                  <c:v>143.54002885323209</c:v>
                </c:pt>
                <c:pt idx="270">
                  <c:v>143.54002885323209</c:v>
                </c:pt>
                <c:pt idx="271">
                  <c:v>143.54002885323209</c:v>
                </c:pt>
                <c:pt idx="272">
                  <c:v>143.54002885323209</c:v>
                </c:pt>
                <c:pt idx="273">
                  <c:v>195.88579548095979</c:v>
                </c:pt>
                <c:pt idx="274">
                  <c:v>195.88579548095979</c:v>
                </c:pt>
                <c:pt idx="275">
                  <c:v>195.88579548095979</c:v>
                </c:pt>
                <c:pt idx="276">
                  <c:v>195.88579548095979</c:v>
                </c:pt>
                <c:pt idx="277">
                  <c:v>195.88579548095979</c:v>
                </c:pt>
                <c:pt idx="278">
                  <c:v>195.88579548095979</c:v>
                </c:pt>
                <c:pt idx="279">
                  <c:v>195.88579548095979</c:v>
                </c:pt>
                <c:pt idx="280">
                  <c:v>195.88579548095979</c:v>
                </c:pt>
                <c:pt idx="281">
                  <c:v>195.88579548095979</c:v>
                </c:pt>
                <c:pt idx="282">
                  <c:v>195.88579548095979</c:v>
                </c:pt>
                <c:pt idx="283">
                  <c:v>195.88579548095979</c:v>
                </c:pt>
                <c:pt idx="284">
                  <c:v>195.88579548095979</c:v>
                </c:pt>
                <c:pt idx="285">
                  <c:v>195.88579548095979</c:v>
                </c:pt>
                <c:pt idx="286">
                  <c:v>195.88579548095979</c:v>
                </c:pt>
                <c:pt idx="287">
                  <c:v>195.88579548095979</c:v>
                </c:pt>
                <c:pt idx="288">
                  <c:v>195.88579548095979</c:v>
                </c:pt>
                <c:pt idx="289">
                  <c:v>195.88579548095979</c:v>
                </c:pt>
                <c:pt idx="290">
                  <c:v>195.88579548095979</c:v>
                </c:pt>
                <c:pt idx="291">
                  <c:v>195.88579548095979</c:v>
                </c:pt>
                <c:pt idx="292">
                  <c:v>195.88579548095979</c:v>
                </c:pt>
                <c:pt idx="293">
                  <c:v>195.88579548095979</c:v>
                </c:pt>
                <c:pt idx="294">
                  <c:v>195.88579548095979</c:v>
                </c:pt>
                <c:pt idx="295">
                  <c:v>195.88579548095979</c:v>
                </c:pt>
                <c:pt idx="296">
                  <c:v>195.88579548095979</c:v>
                </c:pt>
                <c:pt idx="297">
                  <c:v>195.88579548095979</c:v>
                </c:pt>
                <c:pt idx="298">
                  <c:v>195.88579548095979</c:v>
                </c:pt>
                <c:pt idx="299">
                  <c:v>195.88579548095979</c:v>
                </c:pt>
                <c:pt idx="300">
                  <c:v>195.88579548095979</c:v>
                </c:pt>
                <c:pt idx="301">
                  <c:v>195.88579548095979</c:v>
                </c:pt>
                <c:pt idx="302">
                  <c:v>195.88579548095979</c:v>
                </c:pt>
                <c:pt idx="303">
                  <c:v>189.56689885254175</c:v>
                </c:pt>
                <c:pt idx="304">
                  <c:v>191.2563930661255</c:v>
                </c:pt>
                <c:pt idx="305">
                  <c:v>191.2563930661255</c:v>
                </c:pt>
                <c:pt idx="306">
                  <c:v>191.2563930661255</c:v>
                </c:pt>
                <c:pt idx="307">
                  <c:v>191.2563930661255</c:v>
                </c:pt>
                <c:pt idx="308">
                  <c:v>191.2563930661255</c:v>
                </c:pt>
                <c:pt idx="309">
                  <c:v>191.2563930661255</c:v>
                </c:pt>
                <c:pt idx="310">
                  <c:v>191.2563930661255</c:v>
                </c:pt>
                <c:pt idx="311">
                  <c:v>191.2563930661255</c:v>
                </c:pt>
                <c:pt idx="312">
                  <c:v>191.2563930661255</c:v>
                </c:pt>
                <c:pt idx="313">
                  <c:v>191.2563930661255</c:v>
                </c:pt>
                <c:pt idx="314">
                  <c:v>191.2563930661255</c:v>
                </c:pt>
                <c:pt idx="315">
                  <c:v>191.2563930661255</c:v>
                </c:pt>
                <c:pt idx="316">
                  <c:v>191.2563930661255</c:v>
                </c:pt>
                <c:pt idx="317">
                  <c:v>191.2563930661255</c:v>
                </c:pt>
                <c:pt idx="318">
                  <c:v>191.2563930661255</c:v>
                </c:pt>
                <c:pt idx="319">
                  <c:v>191.2563930661255</c:v>
                </c:pt>
                <c:pt idx="320">
                  <c:v>191.2563930661255</c:v>
                </c:pt>
                <c:pt idx="321">
                  <c:v>191.2563930661255</c:v>
                </c:pt>
                <c:pt idx="322">
                  <c:v>191.2563930661255</c:v>
                </c:pt>
                <c:pt idx="323">
                  <c:v>191.2563930661255</c:v>
                </c:pt>
                <c:pt idx="324">
                  <c:v>191.2563930661255</c:v>
                </c:pt>
                <c:pt idx="325">
                  <c:v>191.2563930661255</c:v>
                </c:pt>
                <c:pt idx="326">
                  <c:v>191.2563930661255</c:v>
                </c:pt>
                <c:pt idx="327">
                  <c:v>191.2563930661255</c:v>
                </c:pt>
                <c:pt idx="328">
                  <c:v>191.2563930661255</c:v>
                </c:pt>
                <c:pt idx="329">
                  <c:v>191.2563930661255</c:v>
                </c:pt>
                <c:pt idx="330">
                  <c:v>191.2563930661255</c:v>
                </c:pt>
                <c:pt idx="331">
                  <c:v>191.2563930661255</c:v>
                </c:pt>
                <c:pt idx="332">
                  <c:v>191.2563930661255</c:v>
                </c:pt>
                <c:pt idx="333">
                  <c:v>191.2563930661255</c:v>
                </c:pt>
                <c:pt idx="334">
                  <c:v>225.3426822915697</c:v>
                </c:pt>
                <c:pt idx="335">
                  <c:v>225.3426822915697</c:v>
                </c:pt>
                <c:pt idx="336">
                  <c:v>225.3426822915697</c:v>
                </c:pt>
                <c:pt idx="337">
                  <c:v>225.3426822915697</c:v>
                </c:pt>
                <c:pt idx="338">
                  <c:v>225.3426822915697</c:v>
                </c:pt>
                <c:pt idx="339">
                  <c:v>225.3426822915697</c:v>
                </c:pt>
                <c:pt idx="340">
                  <c:v>225.3426822915697</c:v>
                </c:pt>
                <c:pt idx="341">
                  <c:v>225.3426822915697</c:v>
                </c:pt>
                <c:pt idx="342">
                  <c:v>225.3426822915697</c:v>
                </c:pt>
                <c:pt idx="343">
                  <c:v>225.3426822915697</c:v>
                </c:pt>
                <c:pt idx="344">
                  <c:v>225.3426822915697</c:v>
                </c:pt>
                <c:pt idx="345">
                  <c:v>225.3426822915697</c:v>
                </c:pt>
                <c:pt idx="346">
                  <c:v>225.3426822915697</c:v>
                </c:pt>
                <c:pt idx="347">
                  <c:v>225.3426822915697</c:v>
                </c:pt>
                <c:pt idx="348">
                  <c:v>225.3426822915697</c:v>
                </c:pt>
                <c:pt idx="349">
                  <c:v>225.3426822915697</c:v>
                </c:pt>
                <c:pt idx="350">
                  <c:v>225.3426822915697</c:v>
                </c:pt>
                <c:pt idx="351">
                  <c:v>225.3426822915697</c:v>
                </c:pt>
                <c:pt idx="352">
                  <c:v>225.3426822915697</c:v>
                </c:pt>
                <c:pt idx="353">
                  <c:v>225.3426822915697</c:v>
                </c:pt>
                <c:pt idx="354">
                  <c:v>225.3426822915697</c:v>
                </c:pt>
                <c:pt idx="355">
                  <c:v>225.3426822915697</c:v>
                </c:pt>
                <c:pt idx="356">
                  <c:v>225.3426822915697</c:v>
                </c:pt>
                <c:pt idx="357">
                  <c:v>225.3426822915697</c:v>
                </c:pt>
                <c:pt idx="358">
                  <c:v>225.3426822915697</c:v>
                </c:pt>
                <c:pt idx="359">
                  <c:v>225.3426822915697</c:v>
                </c:pt>
                <c:pt idx="360">
                  <c:v>225.3426822915697</c:v>
                </c:pt>
                <c:pt idx="361">
                  <c:v>225.3426822915697</c:v>
                </c:pt>
                <c:pt idx="362">
                  <c:v>225.3426822915697</c:v>
                </c:pt>
                <c:pt idx="363">
                  <c:v>225.3426822915697</c:v>
                </c:pt>
                <c:pt idx="364">
                  <c:v>225.3426822915697</c:v>
                </c:pt>
                <c:pt idx="365">
                  <c:v>228.58529416359906</c:v>
                </c:pt>
                <c:pt idx="366">
                  <c:v>228.58529416359906</c:v>
                </c:pt>
                <c:pt idx="367">
                  <c:v>228.58529416359906</c:v>
                </c:pt>
                <c:pt idx="368">
                  <c:v>228.58529416359906</c:v>
                </c:pt>
                <c:pt idx="369">
                  <c:v>228.58529416359906</c:v>
                </c:pt>
                <c:pt idx="370">
                  <c:v>228.58529416359906</c:v>
                </c:pt>
                <c:pt idx="371">
                  <c:v>228.58529416359906</c:v>
                </c:pt>
                <c:pt idx="372">
                  <c:v>228.58529416359906</c:v>
                </c:pt>
                <c:pt idx="373">
                  <c:v>228.58529416359906</c:v>
                </c:pt>
                <c:pt idx="374">
                  <c:v>228.58529416359906</c:v>
                </c:pt>
                <c:pt idx="375">
                  <c:v>228.58529416359906</c:v>
                </c:pt>
                <c:pt idx="376">
                  <c:v>228.58529416359906</c:v>
                </c:pt>
                <c:pt idx="377">
                  <c:v>228.58529416359906</c:v>
                </c:pt>
                <c:pt idx="378">
                  <c:v>228.58529416359906</c:v>
                </c:pt>
                <c:pt idx="379">
                  <c:v>228.58529416359906</c:v>
                </c:pt>
                <c:pt idx="380">
                  <c:v>228.58529416359906</c:v>
                </c:pt>
                <c:pt idx="381">
                  <c:v>228.58529416359906</c:v>
                </c:pt>
                <c:pt idx="382">
                  <c:v>228.58529416359906</c:v>
                </c:pt>
                <c:pt idx="383">
                  <c:v>228.58529416359906</c:v>
                </c:pt>
                <c:pt idx="384">
                  <c:v>228.58529416359906</c:v>
                </c:pt>
                <c:pt idx="385">
                  <c:v>228.58529416359906</c:v>
                </c:pt>
                <c:pt idx="386">
                  <c:v>228.58529416359906</c:v>
                </c:pt>
                <c:pt idx="387">
                  <c:v>228.58529416359906</c:v>
                </c:pt>
                <c:pt idx="388">
                  <c:v>228.58529416359906</c:v>
                </c:pt>
                <c:pt idx="389">
                  <c:v>228.58529416359906</c:v>
                </c:pt>
                <c:pt idx="390">
                  <c:v>228.58529416359906</c:v>
                </c:pt>
                <c:pt idx="391">
                  <c:v>228.58529416359906</c:v>
                </c:pt>
                <c:pt idx="392">
                  <c:v>228.58529416359906</c:v>
                </c:pt>
                <c:pt idx="393">
                  <c:v>223.06572861608007</c:v>
                </c:pt>
                <c:pt idx="394">
                  <c:v>223.06572861608007</c:v>
                </c:pt>
                <c:pt idx="395">
                  <c:v>223.06572861608007</c:v>
                </c:pt>
                <c:pt idx="396">
                  <c:v>223.06572861608007</c:v>
                </c:pt>
                <c:pt idx="397">
                  <c:v>223.06572861608007</c:v>
                </c:pt>
                <c:pt idx="398">
                  <c:v>223.06572861608007</c:v>
                </c:pt>
                <c:pt idx="399">
                  <c:v>223.06572861608007</c:v>
                </c:pt>
                <c:pt idx="400">
                  <c:v>223.06572861608007</c:v>
                </c:pt>
                <c:pt idx="401">
                  <c:v>223.06572861608007</c:v>
                </c:pt>
                <c:pt idx="402">
                  <c:v>223.06572861608007</c:v>
                </c:pt>
                <c:pt idx="403">
                  <c:v>223.06572861608007</c:v>
                </c:pt>
                <c:pt idx="404">
                  <c:v>223.06572861608007</c:v>
                </c:pt>
                <c:pt idx="405">
                  <c:v>223.06572861608007</c:v>
                </c:pt>
                <c:pt idx="406">
                  <c:v>223.06572861608007</c:v>
                </c:pt>
                <c:pt idx="407">
                  <c:v>223.06572861608007</c:v>
                </c:pt>
                <c:pt idx="408">
                  <c:v>223.06572861608007</c:v>
                </c:pt>
                <c:pt idx="409">
                  <c:v>223.06572861608007</c:v>
                </c:pt>
                <c:pt idx="410">
                  <c:v>223.06572861608007</c:v>
                </c:pt>
                <c:pt idx="411">
                  <c:v>223.06572861608007</c:v>
                </c:pt>
                <c:pt idx="412">
                  <c:v>223.06572861608007</c:v>
                </c:pt>
                <c:pt idx="413">
                  <c:v>223.06572861608007</c:v>
                </c:pt>
                <c:pt idx="414">
                  <c:v>223.06572861608007</c:v>
                </c:pt>
                <c:pt idx="415">
                  <c:v>223.06572861608007</c:v>
                </c:pt>
                <c:pt idx="416">
                  <c:v>223.06572861608007</c:v>
                </c:pt>
                <c:pt idx="417">
                  <c:v>223.06572861608007</c:v>
                </c:pt>
                <c:pt idx="418">
                  <c:v>223.06572861608007</c:v>
                </c:pt>
                <c:pt idx="419">
                  <c:v>223.06572861608007</c:v>
                </c:pt>
                <c:pt idx="420">
                  <c:v>223.06572861608007</c:v>
                </c:pt>
                <c:pt idx="421">
                  <c:v>223.06572861608007</c:v>
                </c:pt>
                <c:pt idx="422">
                  <c:v>223.06572861608007</c:v>
                </c:pt>
                <c:pt idx="423">
                  <c:v>223.06572861608007</c:v>
                </c:pt>
                <c:pt idx="424">
                  <c:v>178.25319657337067</c:v>
                </c:pt>
                <c:pt idx="425">
                  <c:v>178.25319657337067</c:v>
                </c:pt>
                <c:pt idx="426">
                  <c:v>178.25319657337067</c:v>
                </c:pt>
                <c:pt idx="427">
                  <c:v>178.25319657337067</c:v>
                </c:pt>
                <c:pt idx="428">
                  <c:v>178.25319657337067</c:v>
                </c:pt>
                <c:pt idx="429">
                  <c:v>178.25319657337067</c:v>
                </c:pt>
                <c:pt idx="430">
                  <c:v>178.25319657337067</c:v>
                </c:pt>
                <c:pt idx="431">
                  <c:v>178.25319657337067</c:v>
                </c:pt>
                <c:pt idx="432">
                  <c:v>178.25319657337067</c:v>
                </c:pt>
                <c:pt idx="433">
                  <c:v>178.25319657337067</c:v>
                </c:pt>
                <c:pt idx="434">
                  <c:v>178.25319657337067</c:v>
                </c:pt>
                <c:pt idx="435">
                  <c:v>178.25319657337067</c:v>
                </c:pt>
                <c:pt idx="436">
                  <c:v>178.25319657337067</c:v>
                </c:pt>
                <c:pt idx="437">
                  <c:v>178.25319657337067</c:v>
                </c:pt>
                <c:pt idx="438">
                  <c:v>178.25319657337067</c:v>
                </c:pt>
                <c:pt idx="439">
                  <c:v>178.25319657337067</c:v>
                </c:pt>
                <c:pt idx="440">
                  <c:v>178.25319657337067</c:v>
                </c:pt>
                <c:pt idx="441">
                  <c:v>178.25319657337067</c:v>
                </c:pt>
                <c:pt idx="442">
                  <c:v>178.25319657337067</c:v>
                </c:pt>
                <c:pt idx="443">
                  <c:v>178.25319657337067</c:v>
                </c:pt>
                <c:pt idx="444">
                  <c:v>178.25319657337067</c:v>
                </c:pt>
                <c:pt idx="445">
                  <c:v>178.25319657337067</c:v>
                </c:pt>
                <c:pt idx="446">
                  <c:v>178.25319657337067</c:v>
                </c:pt>
                <c:pt idx="447">
                  <c:v>178.25319657337067</c:v>
                </c:pt>
                <c:pt idx="448">
                  <c:v>178.25319657337067</c:v>
                </c:pt>
                <c:pt idx="449">
                  <c:v>178.25319657337067</c:v>
                </c:pt>
                <c:pt idx="450">
                  <c:v>178.25319657337067</c:v>
                </c:pt>
                <c:pt idx="451">
                  <c:v>178.25319657337067</c:v>
                </c:pt>
                <c:pt idx="452">
                  <c:v>178.25319657337067</c:v>
                </c:pt>
                <c:pt idx="453">
                  <c:v>178.25319657337067</c:v>
                </c:pt>
                <c:pt idx="454">
                  <c:v>162.68715454251534</c:v>
                </c:pt>
                <c:pt idx="455">
                  <c:v>162.68715454251534</c:v>
                </c:pt>
                <c:pt idx="456">
                  <c:v>162.68715454251534</c:v>
                </c:pt>
                <c:pt idx="457">
                  <c:v>162.68715454251534</c:v>
                </c:pt>
                <c:pt idx="458">
                  <c:v>162.68715454251534</c:v>
                </c:pt>
                <c:pt idx="459">
                  <c:v>162.68715454251534</c:v>
                </c:pt>
                <c:pt idx="460">
                  <c:v>162.68715454251534</c:v>
                </c:pt>
                <c:pt idx="461">
                  <c:v>162.68715454251534</c:v>
                </c:pt>
                <c:pt idx="462">
                  <c:v>162.68715454251534</c:v>
                </c:pt>
                <c:pt idx="463">
                  <c:v>162.68715454251534</c:v>
                </c:pt>
                <c:pt idx="464">
                  <c:v>162.68715454251534</c:v>
                </c:pt>
                <c:pt idx="465">
                  <c:v>162.68715454251534</c:v>
                </c:pt>
                <c:pt idx="466">
                  <c:v>162.68715454251534</c:v>
                </c:pt>
                <c:pt idx="467">
                  <c:v>162.68715454251534</c:v>
                </c:pt>
                <c:pt idx="468">
                  <c:v>162.68715454251534</c:v>
                </c:pt>
                <c:pt idx="469">
                  <c:v>162.68715454251534</c:v>
                </c:pt>
                <c:pt idx="470">
                  <c:v>162.68715454251534</c:v>
                </c:pt>
                <c:pt idx="471">
                  <c:v>162.68715454251534</c:v>
                </c:pt>
                <c:pt idx="472">
                  <c:v>162.68715454251534</c:v>
                </c:pt>
                <c:pt idx="473">
                  <c:v>162.68715454251534</c:v>
                </c:pt>
                <c:pt idx="474">
                  <c:v>162.68715454251534</c:v>
                </c:pt>
                <c:pt idx="475">
                  <c:v>162.68715454251534</c:v>
                </c:pt>
                <c:pt idx="476">
                  <c:v>162.68715454251534</c:v>
                </c:pt>
                <c:pt idx="477">
                  <c:v>162.68715454251534</c:v>
                </c:pt>
                <c:pt idx="478">
                  <c:v>162.68715454251534</c:v>
                </c:pt>
                <c:pt idx="479">
                  <c:v>162.68715454251534</c:v>
                </c:pt>
                <c:pt idx="480">
                  <c:v>162.68715454251534</c:v>
                </c:pt>
                <c:pt idx="481">
                  <c:v>162.68715454251534</c:v>
                </c:pt>
                <c:pt idx="482">
                  <c:v>162.68715454251534</c:v>
                </c:pt>
                <c:pt idx="483">
                  <c:v>162.68715454251534</c:v>
                </c:pt>
                <c:pt idx="484">
                  <c:v>162.68715454251534</c:v>
                </c:pt>
                <c:pt idx="485">
                  <c:v>132.96416052108074</c:v>
                </c:pt>
                <c:pt idx="486">
                  <c:v>132.96416052108074</c:v>
                </c:pt>
                <c:pt idx="487">
                  <c:v>132.96416052108074</c:v>
                </c:pt>
                <c:pt idx="488">
                  <c:v>132.96416052108074</c:v>
                </c:pt>
                <c:pt idx="489">
                  <c:v>132.96416052108074</c:v>
                </c:pt>
                <c:pt idx="490">
                  <c:v>132.96416052108074</c:v>
                </c:pt>
                <c:pt idx="491">
                  <c:v>132.96416052108074</c:v>
                </c:pt>
                <c:pt idx="492">
                  <c:v>132.96416052108074</c:v>
                </c:pt>
                <c:pt idx="493">
                  <c:v>132.96416052108074</c:v>
                </c:pt>
                <c:pt idx="494">
                  <c:v>132.96416052108074</c:v>
                </c:pt>
                <c:pt idx="495">
                  <c:v>132.96416052108074</c:v>
                </c:pt>
                <c:pt idx="496">
                  <c:v>132.96416052108074</c:v>
                </c:pt>
                <c:pt idx="497">
                  <c:v>132.96416052108074</c:v>
                </c:pt>
                <c:pt idx="498">
                  <c:v>132.96416052108074</c:v>
                </c:pt>
                <c:pt idx="499">
                  <c:v>132.96416052108074</c:v>
                </c:pt>
                <c:pt idx="500">
                  <c:v>132.96416052108074</c:v>
                </c:pt>
                <c:pt idx="501">
                  <c:v>132.96416052108074</c:v>
                </c:pt>
                <c:pt idx="502">
                  <c:v>132.96416052108074</c:v>
                </c:pt>
                <c:pt idx="503">
                  <c:v>132.96416052108074</c:v>
                </c:pt>
                <c:pt idx="504">
                  <c:v>132.96416052108074</c:v>
                </c:pt>
                <c:pt idx="505">
                  <c:v>132.96416052108074</c:v>
                </c:pt>
                <c:pt idx="506">
                  <c:v>132.96416052108074</c:v>
                </c:pt>
                <c:pt idx="507">
                  <c:v>132.96416052108074</c:v>
                </c:pt>
                <c:pt idx="508">
                  <c:v>132.96416052108074</c:v>
                </c:pt>
                <c:pt idx="509">
                  <c:v>132.96416052108074</c:v>
                </c:pt>
                <c:pt idx="510">
                  <c:v>132.96416052108074</c:v>
                </c:pt>
                <c:pt idx="511">
                  <c:v>132.96416052108074</c:v>
                </c:pt>
                <c:pt idx="512">
                  <c:v>132.96416052108074</c:v>
                </c:pt>
                <c:pt idx="513">
                  <c:v>132.96416052108074</c:v>
                </c:pt>
                <c:pt idx="514">
                  <c:v>132.96416052108074</c:v>
                </c:pt>
                <c:pt idx="515">
                  <c:v>135.97445390737997</c:v>
                </c:pt>
                <c:pt idx="516">
                  <c:v>135.97445390737997</c:v>
                </c:pt>
                <c:pt idx="517">
                  <c:v>135.97445390737997</c:v>
                </c:pt>
                <c:pt idx="518">
                  <c:v>135.97445390737997</c:v>
                </c:pt>
                <c:pt idx="519">
                  <c:v>135.97445390737997</c:v>
                </c:pt>
                <c:pt idx="520">
                  <c:v>135.97445390737997</c:v>
                </c:pt>
                <c:pt idx="521">
                  <c:v>135.97445390737997</c:v>
                </c:pt>
                <c:pt idx="522">
                  <c:v>135.97445390737997</c:v>
                </c:pt>
                <c:pt idx="523">
                  <c:v>135.97445390737997</c:v>
                </c:pt>
                <c:pt idx="524">
                  <c:v>135.97445390737997</c:v>
                </c:pt>
                <c:pt idx="525">
                  <c:v>135.97445390737997</c:v>
                </c:pt>
                <c:pt idx="526">
                  <c:v>135.97445390737997</c:v>
                </c:pt>
                <c:pt idx="527">
                  <c:v>135.97445390737997</c:v>
                </c:pt>
                <c:pt idx="528">
                  <c:v>135.97445390737997</c:v>
                </c:pt>
                <c:pt idx="529">
                  <c:v>135.97445390737997</c:v>
                </c:pt>
                <c:pt idx="530">
                  <c:v>135.97445390737997</c:v>
                </c:pt>
                <c:pt idx="531">
                  <c:v>135.97445390737997</c:v>
                </c:pt>
                <c:pt idx="532">
                  <c:v>135.97445390737997</c:v>
                </c:pt>
                <c:pt idx="533">
                  <c:v>135.97445390737997</c:v>
                </c:pt>
                <c:pt idx="534">
                  <c:v>135.97445390737997</c:v>
                </c:pt>
                <c:pt idx="535">
                  <c:v>135.97445390737997</c:v>
                </c:pt>
                <c:pt idx="536">
                  <c:v>135.97445390737997</c:v>
                </c:pt>
                <c:pt idx="537">
                  <c:v>135.97445390737997</c:v>
                </c:pt>
                <c:pt idx="538">
                  <c:v>135.97445390737997</c:v>
                </c:pt>
                <c:pt idx="539">
                  <c:v>135.97445390737997</c:v>
                </c:pt>
                <c:pt idx="540">
                  <c:v>135.97445390737997</c:v>
                </c:pt>
                <c:pt idx="541">
                  <c:v>135.97445390737997</c:v>
                </c:pt>
                <c:pt idx="542">
                  <c:v>135.97445390737997</c:v>
                </c:pt>
                <c:pt idx="543">
                  <c:v>135.97445390737997</c:v>
                </c:pt>
                <c:pt idx="544">
                  <c:v>135.97445390737997</c:v>
                </c:pt>
                <c:pt idx="545">
                  <c:v>135.97445390737997</c:v>
                </c:pt>
                <c:pt idx="546">
                  <c:v>131.27948737204389</c:v>
                </c:pt>
                <c:pt idx="547">
                  <c:v>131.27948737204389</c:v>
                </c:pt>
                <c:pt idx="548">
                  <c:v>131.27948737204389</c:v>
                </c:pt>
                <c:pt idx="549">
                  <c:v>131.27948737204389</c:v>
                </c:pt>
                <c:pt idx="550">
                  <c:v>131.27948737204389</c:v>
                </c:pt>
                <c:pt idx="551">
                  <c:v>131.27948737204389</c:v>
                </c:pt>
                <c:pt idx="552">
                  <c:v>131.27948737204389</c:v>
                </c:pt>
                <c:pt idx="553">
                  <c:v>131.27948737204389</c:v>
                </c:pt>
                <c:pt idx="554">
                  <c:v>131.27948737204389</c:v>
                </c:pt>
                <c:pt idx="555">
                  <c:v>131.27948737204389</c:v>
                </c:pt>
                <c:pt idx="556">
                  <c:v>131.27948737204389</c:v>
                </c:pt>
                <c:pt idx="557">
                  <c:v>131.27948737204389</c:v>
                </c:pt>
                <c:pt idx="558">
                  <c:v>131.27948737204389</c:v>
                </c:pt>
                <c:pt idx="559">
                  <c:v>131.27948737204389</c:v>
                </c:pt>
                <c:pt idx="560">
                  <c:v>131.27948737204389</c:v>
                </c:pt>
                <c:pt idx="561">
                  <c:v>131.27948737204389</c:v>
                </c:pt>
                <c:pt idx="562">
                  <c:v>131.27948737204389</c:v>
                </c:pt>
                <c:pt idx="563">
                  <c:v>131.27948737204389</c:v>
                </c:pt>
                <c:pt idx="564">
                  <c:v>131.27948737204389</c:v>
                </c:pt>
                <c:pt idx="565">
                  <c:v>131.27948737204389</c:v>
                </c:pt>
                <c:pt idx="566">
                  <c:v>131.27948737204389</c:v>
                </c:pt>
                <c:pt idx="567">
                  <c:v>131.27948737204389</c:v>
                </c:pt>
                <c:pt idx="568">
                  <c:v>131.27948737204389</c:v>
                </c:pt>
                <c:pt idx="569">
                  <c:v>131.27948737204389</c:v>
                </c:pt>
                <c:pt idx="570">
                  <c:v>131.27948737204389</c:v>
                </c:pt>
                <c:pt idx="571">
                  <c:v>131.27948737204389</c:v>
                </c:pt>
                <c:pt idx="572">
                  <c:v>131.27948737204389</c:v>
                </c:pt>
                <c:pt idx="573">
                  <c:v>131.27948737204389</c:v>
                </c:pt>
                <c:pt idx="574">
                  <c:v>121.52456757940355</c:v>
                </c:pt>
                <c:pt idx="575">
                  <c:v>121.52456757940355</c:v>
                </c:pt>
                <c:pt idx="576">
                  <c:v>121.52456757940355</c:v>
                </c:pt>
                <c:pt idx="577">
                  <c:v>125.57538649871699</c:v>
                </c:pt>
                <c:pt idx="578">
                  <c:v>125.57538649871699</c:v>
                </c:pt>
                <c:pt idx="579">
                  <c:v>125.57538649871699</c:v>
                </c:pt>
                <c:pt idx="580">
                  <c:v>125.57538649871699</c:v>
                </c:pt>
                <c:pt idx="581">
                  <c:v>125.57538649871699</c:v>
                </c:pt>
                <c:pt idx="582">
                  <c:v>125.57538649871699</c:v>
                </c:pt>
                <c:pt idx="583">
                  <c:v>125.57538649871699</c:v>
                </c:pt>
                <c:pt idx="584">
                  <c:v>125.57538649871699</c:v>
                </c:pt>
                <c:pt idx="585">
                  <c:v>125.57538649871699</c:v>
                </c:pt>
                <c:pt idx="586">
                  <c:v>125.57538649871699</c:v>
                </c:pt>
                <c:pt idx="587">
                  <c:v>125.57538649871699</c:v>
                </c:pt>
                <c:pt idx="588">
                  <c:v>125.57538649871699</c:v>
                </c:pt>
                <c:pt idx="589">
                  <c:v>125.57538649871699</c:v>
                </c:pt>
                <c:pt idx="590">
                  <c:v>125.57538649871699</c:v>
                </c:pt>
                <c:pt idx="591">
                  <c:v>125.57538649871699</c:v>
                </c:pt>
                <c:pt idx="592">
                  <c:v>125.57538649871699</c:v>
                </c:pt>
                <c:pt idx="593">
                  <c:v>125.57538649871699</c:v>
                </c:pt>
                <c:pt idx="594">
                  <c:v>125.57538649871699</c:v>
                </c:pt>
                <c:pt idx="595">
                  <c:v>125.57538649871699</c:v>
                </c:pt>
                <c:pt idx="596">
                  <c:v>125.57538649871699</c:v>
                </c:pt>
                <c:pt idx="597">
                  <c:v>125.57538649871699</c:v>
                </c:pt>
                <c:pt idx="598">
                  <c:v>125.57538649871699</c:v>
                </c:pt>
                <c:pt idx="599">
                  <c:v>125.57538649871699</c:v>
                </c:pt>
                <c:pt idx="600">
                  <c:v>125.57538649871699</c:v>
                </c:pt>
                <c:pt idx="601">
                  <c:v>125.57538649871699</c:v>
                </c:pt>
                <c:pt idx="602">
                  <c:v>125.57538649871699</c:v>
                </c:pt>
                <c:pt idx="603">
                  <c:v>125.57538649871699</c:v>
                </c:pt>
                <c:pt idx="604">
                  <c:v>125.57538649871699</c:v>
                </c:pt>
                <c:pt idx="605">
                  <c:v>125.57538649871699</c:v>
                </c:pt>
                <c:pt idx="606">
                  <c:v>125.57538649871699</c:v>
                </c:pt>
                <c:pt idx="607">
                  <c:v>153.79475256073823</c:v>
                </c:pt>
                <c:pt idx="608">
                  <c:v>153.79475256073823</c:v>
                </c:pt>
                <c:pt idx="609">
                  <c:v>153.79475256073823</c:v>
                </c:pt>
                <c:pt idx="610">
                  <c:v>153.79475256073823</c:v>
                </c:pt>
                <c:pt idx="611">
                  <c:v>153.79475256073823</c:v>
                </c:pt>
                <c:pt idx="612">
                  <c:v>153.79475256073823</c:v>
                </c:pt>
                <c:pt idx="613">
                  <c:v>153.79475256073823</c:v>
                </c:pt>
                <c:pt idx="614">
                  <c:v>153.79475256073823</c:v>
                </c:pt>
                <c:pt idx="615">
                  <c:v>153.79475256073823</c:v>
                </c:pt>
                <c:pt idx="616">
                  <c:v>153.79475256073823</c:v>
                </c:pt>
                <c:pt idx="617">
                  <c:v>153.79475256073823</c:v>
                </c:pt>
                <c:pt idx="618">
                  <c:v>153.79475256073823</c:v>
                </c:pt>
                <c:pt idx="619">
                  <c:v>153.79475256073823</c:v>
                </c:pt>
                <c:pt idx="620">
                  <c:v>153.79475256073823</c:v>
                </c:pt>
                <c:pt idx="621">
                  <c:v>153.79475256073823</c:v>
                </c:pt>
                <c:pt idx="622">
                  <c:v>153.79475256073823</c:v>
                </c:pt>
                <c:pt idx="623">
                  <c:v>153.79475256073823</c:v>
                </c:pt>
                <c:pt idx="624">
                  <c:v>153.79475256073823</c:v>
                </c:pt>
                <c:pt idx="625">
                  <c:v>153.79475256073823</c:v>
                </c:pt>
                <c:pt idx="626">
                  <c:v>153.79475256073823</c:v>
                </c:pt>
                <c:pt idx="627">
                  <c:v>153.79475256073823</c:v>
                </c:pt>
                <c:pt idx="628">
                  <c:v>153.79475256073823</c:v>
                </c:pt>
                <c:pt idx="629">
                  <c:v>153.79475256073823</c:v>
                </c:pt>
                <c:pt idx="630">
                  <c:v>153.79475256073823</c:v>
                </c:pt>
                <c:pt idx="631">
                  <c:v>153.79475256073823</c:v>
                </c:pt>
                <c:pt idx="632">
                  <c:v>153.79475256073823</c:v>
                </c:pt>
                <c:pt idx="633">
                  <c:v>153.79475256073823</c:v>
                </c:pt>
                <c:pt idx="634">
                  <c:v>153.79475256073823</c:v>
                </c:pt>
                <c:pt idx="635">
                  <c:v>153.79475256073823</c:v>
                </c:pt>
                <c:pt idx="636">
                  <c:v>153.79475256073823</c:v>
                </c:pt>
                <c:pt idx="637">
                  <c:v>153.79475256073823</c:v>
                </c:pt>
                <c:pt idx="638">
                  <c:v>207.74864379562351</c:v>
                </c:pt>
                <c:pt idx="639">
                  <c:v>207.74864379562351</c:v>
                </c:pt>
                <c:pt idx="640">
                  <c:v>207.74864379562351</c:v>
                </c:pt>
                <c:pt idx="641">
                  <c:v>207.74864379562351</c:v>
                </c:pt>
                <c:pt idx="642">
                  <c:v>207.74864379562351</c:v>
                </c:pt>
                <c:pt idx="643">
                  <c:v>207.74864379562351</c:v>
                </c:pt>
                <c:pt idx="644">
                  <c:v>207.74864379562351</c:v>
                </c:pt>
                <c:pt idx="645">
                  <c:v>207.74864379562351</c:v>
                </c:pt>
                <c:pt idx="646">
                  <c:v>207.74864379562351</c:v>
                </c:pt>
                <c:pt idx="647">
                  <c:v>207.74864379562351</c:v>
                </c:pt>
                <c:pt idx="648">
                  <c:v>207.74864379562351</c:v>
                </c:pt>
                <c:pt idx="649">
                  <c:v>207.74864379562351</c:v>
                </c:pt>
                <c:pt idx="650">
                  <c:v>207.74864379562351</c:v>
                </c:pt>
                <c:pt idx="651">
                  <c:v>207.74864379562351</c:v>
                </c:pt>
                <c:pt idx="652">
                  <c:v>207.74864379562351</c:v>
                </c:pt>
                <c:pt idx="653">
                  <c:v>207.74864379562351</c:v>
                </c:pt>
                <c:pt idx="654">
                  <c:v>207.74864379562351</c:v>
                </c:pt>
                <c:pt idx="655">
                  <c:v>207.74864379562351</c:v>
                </c:pt>
                <c:pt idx="656">
                  <c:v>207.74864379562351</c:v>
                </c:pt>
                <c:pt idx="657">
                  <c:v>207.74864379562351</c:v>
                </c:pt>
                <c:pt idx="658">
                  <c:v>207.74864379562351</c:v>
                </c:pt>
                <c:pt idx="659">
                  <c:v>207.74864379562351</c:v>
                </c:pt>
                <c:pt idx="660">
                  <c:v>207.74864379562351</c:v>
                </c:pt>
                <c:pt idx="661">
                  <c:v>207.74864379562351</c:v>
                </c:pt>
                <c:pt idx="662">
                  <c:v>207.74864379562351</c:v>
                </c:pt>
                <c:pt idx="663">
                  <c:v>207.74864379562351</c:v>
                </c:pt>
                <c:pt idx="664">
                  <c:v>207.74864379562351</c:v>
                </c:pt>
                <c:pt idx="665">
                  <c:v>207.74864379562351</c:v>
                </c:pt>
                <c:pt idx="666">
                  <c:v>207.74864379562351</c:v>
                </c:pt>
                <c:pt idx="667">
                  <c:v>207.74864379562351</c:v>
                </c:pt>
                <c:pt idx="668">
                  <c:v>195.7979798007695</c:v>
                </c:pt>
                <c:pt idx="669">
                  <c:v>195.7979798007695</c:v>
                </c:pt>
                <c:pt idx="670">
                  <c:v>195.7979798007695</c:v>
                </c:pt>
                <c:pt idx="671">
                  <c:v>195.7979798007695</c:v>
                </c:pt>
                <c:pt idx="672">
                  <c:v>195.7979798007695</c:v>
                </c:pt>
                <c:pt idx="673">
                  <c:v>195.7979798007695</c:v>
                </c:pt>
                <c:pt idx="674">
                  <c:v>195.7979798007695</c:v>
                </c:pt>
                <c:pt idx="675">
                  <c:v>195.7979798007695</c:v>
                </c:pt>
                <c:pt idx="676">
                  <c:v>195.7979798007695</c:v>
                </c:pt>
                <c:pt idx="677">
                  <c:v>195.7979798007695</c:v>
                </c:pt>
                <c:pt idx="678">
                  <c:v>195.7979798007695</c:v>
                </c:pt>
                <c:pt idx="679">
                  <c:v>195.7979798007695</c:v>
                </c:pt>
                <c:pt idx="680">
                  <c:v>195.7979798007695</c:v>
                </c:pt>
                <c:pt idx="681">
                  <c:v>195.7979798007695</c:v>
                </c:pt>
                <c:pt idx="682">
                  <c:v>195.7979798007695</c:v>
                </c:pt>
                <c:pt idx="683">
                  <c:v>195.7979798007695</c:v>
                </c:pt>
                <c:pt idx="684">
                  <c:v>195.7979798007695</c:v>
                </c:pt>
                <c:pt idx="685">
                  <c:v>195.7979798007695</c:v>
                </c:pt>
                <c:pt idx="686">
                  <c:v>195.7979798007695</c:v>
                </c:pt>
                <c:pt idx="687">
                  <c:v>195.7979798007695</c:v>
                </c:pt>
                <c:pt idx="688">
                  <c:v>195.7979798007695</c:v>
                </c:pt>
                <c:pt idx="689">
                  <c:v>195.7979798007695</c:v>
                </c:pt>
                <c:pt idx="690">
                  <c:v>195.7979798007695</c:v>
                </c:pt>
                <c:pt idx="691">
                  <c:v>195.7979798007695</c:v>
                </c:pt>
                <c:pt idx="692">
                  <c:v>195.7979798007695</c:v>
                </c:pt>
                <c:pt idx="693">
                  <c:v>195.7979798007695</c:v>
                </c:pt>
                <c:pt idx="694">
                  <c:v>195.7979798007695</c:v>
                </c:pt>
                <c:pt idx="695">
                  <c:v>195.7979798007695</c:v>
                </c:pt>
                <c:pt idx="696">
                  <c:v>195.7979798007695</c:v>
                </c:pt>
                <c:pt idx="697">
                  <c:v>195.7979798007695</c:v>
                </c:pt>
                <c:pt idx="698">
                  <c:v>195.7979798007695</c:v>
                </c:pt>
                <c:pt idx="699">
                  <c:v>226.88280316780788</c:v>
                </c:pt>
                <c:pt idx="700">
                  <c:v>226.88280316780788</c:v>
                </c:pt>
                <c:pt idx="701">
                  <c:v>226.88280316780788</c:v>
                </c:pt>
                <c:pt idx="702">
                  <c:v>226.88280316780788</c:v>
                </c:pt>
                <c:pt idx="703">
                  <c:v>226.88280316780788</c:v>
                </c:pt>
                <c:pt idx="704">
                  <c:v>226.88280316780788</c:v>
                </c:pt>
                <c:pt idx="705">
                  <c:v>226.88280316780788</c:v>
                </c:pt>
                <c:pt idx="706">
                  <c:v>226.88280316780788</c:v>
                </c:pt>
                <c:pt idx="707">
                  <c:v>226.88280316780788</c:v>
                </c:pt>
                <c:pt idx="708">
                  <c:v>226.88280316780788</c:v>
                </c:pt>
                <c:pt idx="709">
                  <c:v>226.88280316780788</c:v>
                </c:pt>
                <c:pt idx="710">
                  <c:v>226.88280316780788</c:v>
                </c:pt>
                <c:pt idx="711">
                  <c:v>226.88280316780788</c:v>
                </c:pt>
                <c:pt idx="712">
                  <c:v>226.88280316780788</c:v>
                </c:pt>
                <c:pt idx="713">
                  <c:v>226.88280316780788</c:v>
                </c:pt>
                <c:pt idx="714">
                  <c:v>226.88280316780788</c:v>
                </c:pt>
                <c:pt idx="715">
                  <c:v>226.88280316780788</c:v>
                </c:pt>
                <c:pt idx="716">
                  <c:v>226.88280316780788</c:v>
                </c:pt>
                <c:pt idx="717">
                  <c:v>226.88280316780788</c:v>
                </c:pt>
                <c:pt idx="718">
                  <c:v>226.88280316780788</c:v>
                </c:pt>
                <c:pt idx="719">
                  <c:v>226.88280316780788</c:v>
                </c:pt>
                <c:pt idx="720">
                  <c:v>226.88280316780788</c:v>
                </c:pt>
                <c:pt idx="721">
                  <c:v>226.88280316780788</c:v>
                </c:pt>
                <c:pt idx="722">
                  <c:v>226.88280316780788</c:v>
                </c:pt>
                <c:pt idx="723">
                  <c:v>226.88280316780788</c:v>
                </c:pt>
                <c:pt idx="724">
                  <c:v>226.88280316780788</c:v>
                </c:pt>
                <c:pt idx="725">
                  <c:v>226.88280316780788</c:v>
                </c:pt>
                <c:pt idx="726">
                  <c:v>226.88280316780788</c:v>
                </c:pt>
                <c:pt idx="727">
                  <c:v>226.88280316780788</c:v>
                </c:pt>
                <c:pt idx="728">
                  <c:v>226.88280316780788</c:v>
                </c:pt>
                <c:pt idx="729">
                  <c:v>226.88280316780788</c:v>
                </c:pt>
                <c:pt idx="730">
                  <c:v>217.02516159158938</c:v>
                </c:pt>
                <c:pt idx="731">
                  <c:v>217.02516159158938</c:v>
                </c:pt>
                <c:pt idx="732">
                  <c:v>217.02516159158938</c:v>
                </c:pt>
                <c:pt idx="733">
                  <c:v>217.02516159158938</c:v>
                </c:pt>
                <c:pt idx="734">
                  <c:v>217.02516159158938</c:v>
                </c:pt>
                <c:pt idx="735">
                  <c:v>217.02516159158938</c:v>
                </c:pt>
                <c:pt idx="736">
                  <c:v>217.02516159158938</c:v>
                </c:pt>
                <c:pt idx="737">
                  <c:v>217.02516159158938</c:v>
                </c:pt>
                <c:pt idx="738">
                  <c:v>217.02516159158938</c:v>
                </c:pt>
                <c:pt idx="739">
                  <c:v>217.02516159158938</c:v>
                </c:pt>
                <c:pt idx="740">
                  <c:v>217.02516159158938</c:v>
                </c:pt>
                <c:pt idx="741">
                  <c:v>217.02516159158938</c:v>
                </c:pt>
                <c:pt idx="742">
                  <c:v>217.02516159158938</c:v>
                </c:pt>
                <c:pt idx="743">
                  <c:v>217.02516159158938</c:v>
                </c:pt>
                <c:pt idx="744">
                  <c:v>217.02516159158938</c:v>
                </c:pt>
                <c:pt idx="745">
                  <c:v>217.02516159158938</c:v>
                </c:pt>
                <c:pt idx="746">
                  <c:v>217.02516159158938</c:v>
                </c:pt>
                <c:pt idx="747">
                  <c:v>217.02516159158938</c:v>
                </c:pt>
                <c:pt idx="748">
                  <c:v>217.02516159158938</c:v>
                </c:pt>
                <c:pt idx="749">
                  <c:v>217.02516159158938</c:v>
                </c:pt>
                <c:pt idx="750">
                  <c:v>217.02516159158938</c:v>
                </c:pt>
                <c:pt idx="751">
                  <c:v>217.02516159158938</c:v>
                </c:pt>
                <c:pt idx="752">
                  <c:v>217.02516159158938</c:v>
                </c:pt>
                <c:pt idx="753">
                  <c:v>217.02516159158938</c:v>
                </c:pt>
                <c:pt idx="754">
                  <c:v>217.02516159158938</c:v>
                </c:pt>
                <c:pt idx="755">
                  <c:v>217.02516159158938</c:v>
                </c:pt>
                <c:pt idx="756">
                  <c:v>217.02516159158938</c:v>
                </c:pt>
                <c:pt idx="757">
                  <c:v>217.02516159158938</c:v>
                </c:pt>
                <c:pt idx="758">
                  <c:v>217.02516159158938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224.2321523449786</c:v>
                </c:pt>
                <c:pt idx="1">
                  <c:v>143.172057</c:v>
                </c:pt>
                <c:pt idx="2">
                  <c:v>83.298878999999999</c:v>
                </c:pt>
                <c:pt idx="3">
                  <c:v>104.908095</c:v>
                </c:pt>
                <c:pt idx="4">
                  <c:v>199.78504899999999</c:v>
                </c:pt>
                <c:pt idx="5">
                  <c:v>147.38255699999999</c:v>
                </c:pt>
                <c:pt idx="6">
                  <c:v>224.2321523449786</c:v>
                </c:pt>
                <c:pt idx="7">
                  <c:v>135.55038500000001</c:v>
                </c:pt>
                <c:pt idx="8">
                  <c:v>102.34201899999999</c:v>
                </c:pt>
                <c:pt idx="9">
                  <c:v>49.985087</c:v>
                </c:pt>
                <c:pt idx="10">
                  <c:v>74.209770000000006</c:v>
                </c:pt>
                <c:pt idx="11">
                  <c:v>49.280786999999997</c:v>
                </c:pt>
                <c:pt idx="12">
                  <c:v>224.2321523449786</c:v>
                </c:pt>
                <c:pt idx="13">
                  <c:v>224.2321523449786</c:v>
                </c:pt>
                <c:pt idx="14">
                  <c:v>224.2321523449786</c:v>
                </c:pt>
                <c:pt idx="15">
                  <c:v>224.2321523449786</c:v>
                </c:pt>
                <c:pt idx="16">
                  <c:v>176.164671</c:v>
                </c:pt>
                <c:pt idx="17">
                  <c:v>145.29900499999999</c:v>
                </c:pt>
                <c:pt idx="18">
                  <c:v>224.2321523449786</c:v>
                </c:pt>
                <c:pt idx="19">
                  <c:v>139.242818</c:v>
                </c:pt>
                <c:pt idx="20">
                  <c:v>204.35787999999999</c:v>
                </c:pt>
                <c:pt idx="21">
                  <c:v>188.02451399999998</c:v>
                </c:pt>
                <c:pt idx="22">
                  <c:v>111.78935299999999</c:v>
                </c:pt>
                <c:pt idx="23">
                  <c:v>134.796076</c:v>
                </c:pt>
                <c:pt idx="24">
                  <c:v>224.2321523449786</c:v>
                </c:pt>
                <c:pt idx="25">
                  <c:v>175.164456</c:v>
                </c:pt>
                <c:pt idx="26">
                  <c:v>59.532747000000001</c:v>
                </c:pt>
                <c:pt idx="27">
                  <c:v>58.140946000000007</c:v>
                </c:pt>
                <c:pt idx="28">
                  <c:v>123.076035</c:v>
                </c:pt>
                <c:pt idx="29">
                  <c:v>183.63743299999999</c:v>
                </c:pt>
                <c:pt idx="30">
                  <c:v>179.32466500000001</c:v>
                </c:pt>
                <c:pt idx="31">
                  <c:v>207.65839019654103</c:v>
                </c:pt>
                <c:pt idx="32">
                  <c:v>162.934877</c:v>
                </c:pt>
                <c:pt idx="33">
                  <c:v>130.44913199999999</c:v>
                </c:pt>
                <c:pt idx="34">
                  <c:v>102.770679</c:v>
                </c:pt>
                <c:pt idx="35">
                  <c:v>168.05848699999999</c:v>
                </c:pt>
                <c:pt idx="36">
                  <c:v>159.07691999999997</c:v>
                </c:pt>
                <c:pt idx="37">
                  <c:v>200.95546599999997</c:v>
                </c:pt>
                <c:pt idx="38">
                  <c:v>207.65839019654103</c:v>
                </c:pt>
                <c:pt idx="39">
                  <c:v>207.65839019654103</c:v>
                </c:pt>
                <c:pt idx="40">
                  <c:v>162.96980499999998</c:v>
                </c:pt>
                <c:pt idx="41">
                  <c:v>207.65839019654103</c:v>
                </c:pt>
                <c:pt idx="42">
                  <c:v>207.65839019654103</c:v>
                </c:pt>
                <c:pt idx="43">
                  <c:v>205.35807499999999</c:v>
                </c:pt>
                <c:pt idx="44">
                  <c:v>207.65839019654103</c:v>
                </c:pt>
                <c:pt idx="45">
                  <c:v>202.779516</c:v>
                </c:pt>
                <c:pt idx="46">
                  <c:v>138.54991699999999</c:v>
                </c:pt>
                <c:pt idx="47">
                  <c:v>207.65839019654103</c:v>
                </c:pt>
                <c:pt idx="48">
                  <c:v>207.65839019654103</c:v>
                </c:pt>
                <c:pt idx="49">
                  <c:v>207.65839019654103</c:v>
                </c:pt>
                <c:pt idx="50">
                  <c:v>207.65839019654103</c:v>
                </c:pt>
                <c:pt idx="51">
                  <c:v>207.65839019654103</c:v>
                </c:pt>
                <c:pt idx="52">
                  <c:v>186.887046</c:v>
                </c:pt>
                <c:pt idx="53">
                  <c:v>115.53608800000001</c:v>
                </c:pt>
                <c:pt idx="54">
                  <c:v>115.393586</c:v>
                </c:pt>
                <c:pt idx="55">
                  <c:v>172.72798699999998</c:v>
                </c:pt>
                <c:pt idx="56">
                  <c:v>64.640241000000003</c:v>
                </c:pt>
                <c:pt idx="57">
                  <c:v>184.66533900000002</c:v>
                </c:pt>
                <c:pt idx="58">
                  <c:v>207.65839019654103</c:v>
                </c:pt>
                <c:pt idx="59">
                  <c:v>174.11641985369928</c:v>
                </c:pt>
                <c:pt idx="60">
                  <c:v>174.11641985369928</c:v>
                </c:pt>
                <c:pt idx="61">
                  <c:v>174.11641985369928</c:v>
                </c:pt>
                <c:pt idx="62">
                  <c:v>174.11641985369928</c:v>
                </c:pt>
                <c:pt idx="63">
                  <c:v>174.11641985369928</c:v>
                </c:pt>
                <c:pt idx="64">
                  <c:v>140.25377900000001</c:v>
                </c:pt>
                <c:pt idx="65">
                  <c:v>174.11641985369928</c:v>
                </c:pt>
                <c:pt idx="66">
                  <c:v>174.11641985369928</c:v>
                </c:pt>
                <c:pt idx="67">
                  <c:v>143.24871599999997</c:v>
                </c:pt>
                <c:pt idx="68">
                  <c:v>174.11641985369928</c:v>
                </c:pt>
                <c:pt idx="69">
                  <c:v>174.11641985369928</c:v>
                </c:pt>
                <c:pt idx="70">
                  <c:v>172.513589</c:v>
                </c:pt>
                <c:pt idx="71">
                  <c:v>115.37458000000001</c:v>
                </c:pt>
                <c:pt idx="72">
                  <c:v>111.75668899999999</c:v>
                </c:pt>
                <c:pt idx="73">
                  <c:v>61.966009</c:v>
                </c:pt>
                <c:pt idx="74">
                  <c:v>139.814052</c:v>
                </c:pt>
                <c:pt idx="75">
                  <c:v>123.50425800000001</c:v>
                </c:pt>
                <c:pt idx="76">
                  <c:v>169.95030299999999</c:v>
                </c:pt>
                <c:pt idx="77">
                  <c:v>174.11641985369928</c:v>
                </c:pt>
                <c:pt idx="78">
                  <c:v>174.11641985369928</c:v>
                </c:pt>
                <c:pt idx="79">
                  <c:v>174.11641985369928</c:v>
                </c:pt>
                <c:pt idx="80">
                  <c:v>174.11641985369928</c:v>
                </c:pt>
                <c:pt idx="81">
                  <c:v>174.11641985369928</c:v>
                </c:pt>
                <c:pt idx="82">
                  <c:v>169.876394</c:v>
                </c:pt>
                <c:pt idx="83">
                  <c:v>33.183503999999999</c:v>
                </c:pt>
                <c:pt idx="84">
                  <c:v>64.831130000000002</c:v>
                </c:pt>
                <c:pt idx="85">
                  <c:v>42.717091000000003</c:v>
                </c:pt>
                <c:pt idx="86">
                  <c:v>83.537083999999993</c:v>
                </c:pt>
                <c:pt idx="87">
                  <c:v>76.722093000000001</c:v>
                </c:pt>
                <c:pt idx="88">
                  <c:v>120.190377</c:v>
                </c:pt>
                <c:pt idx="89">
                  <c:v>96.096043999999992</c:v>
                </c:pt>
                <c:pt idx="90">
                  <c:v>153.68695600000001</c:v>
                </c:pt>
                <c:pt idx="91">
                  <c:v>155.79552761961978</c:v>
                </c:pt>
                <c:pt idx="92">
                  <c:v>155.79552761961978</c:v>
                </c:pt>
                <c:pt idx="93">
                  <c:v>155.79552761961978</c:v>
                </c:pt>
                <c:pt idx="94">
                  <c:v>155.79552761961978</c:v>
                </c:pt>
                <c:pt idx="95">
                  <c:v>149.83393699999999</c:v>
                </c:pt>
                <c:pt idx="96">
                  <c:v>96.709091000000001</c:v>
                </c:pt>
                <c:pt idx="97">
                  <c:v>59.726546999999997</c:v>
                </c:pt>
                <c:pt idx="98">
                  <c:v>78.450384</c:v>
                </c:pt>
                <c:pt idx="99">
                  <c:v>124.94933999999999</c:v>
                </c:pt>
                <c:pt idx="100">
                  <c:v>131.41469699999999</c:v>
                </c:pt>
                <c:pt idx="101">
                  <c:v>50.087854</c:v>
                </c:pt>
                <c:pt idx="102">
                  <c:v>107.470359</c:v>
                </c:pt>
                <c:pt idx="103">
                  <c:v>155.79552761961978</c:v>
                </c:pt>
                <c:pt idx="104">
                  <c:v>122.860924</c:v>
                </c:pt>
                <c:pt idx="105">
                  <c:v>106.02160799999999</c:v>
                </c:pt>
                <c:pt idx="106">
                  <c:v>111.491327</c:v>
                </c:pt>
                <c:pt idx="107">
                  <c:v>155.79552761961978</c:v>
                </c:pt>
                <c:pt idx="108">
                  <c:v>155.79552761961978</c:v>
                </c:pt>
                <c:pt idx="109">
                  <c:v>155.79552761961978</c:v>
                </c:pt>
                <c:pt idx="110">
                  <c:v>151.68245999999999</c:v>
                </c:pt>
                <c:pt idx="111">
                  <c:v>155.79552761961978</c:v>
                </c:pt>
                <c:pt idx="112">
                  <c:v>155.79552761961978</c:v>
                </c:pt>
                <c:pt idx="113">
                  <c:v>155.79552761961978</c:v>
                </c:pt>
                <c:pt idx="114">
                  <c:v>155.79552761961978</c:v>
                </c:pt>
                <c:pt idx="115">
                  <c:v>155.79552761961978</c:v>
                </c:pt>
                <c:pt idx="116">
                  <c:v>142.279314</c:v>
                </c:pt>
                <c:pt idx="117">
                  <c:v>146.910132</c:v>
                </c:pt>
                <c:pt idx="118">
                  <c:v>102.34971</c:v>
                </c:pt>
                <c:pt idx="119">
                  <c:v>50.245029000000002</c:v>
                </c:pt>
                <c:pt idx="120">
                  <c:v>114.650094</c:v>
                </c:pt>
                <c:pt idx="121">
                  <c:v>70.022176999999999</c:v>
                </c:pt>
                <c:pt idx="122">
                  <c:v>74.921839000000006</c:v>
                </c:pt>
                <c:pt idx="123">
                  <c:v>81.725461999999993</c:v>
                </c:pt>
                <c:pt idx="124">
                  <c:v>74.882744000000002</c:v>
                </c:pt>
                <c:pt idx="125">
                  <c:v>89.300550000000001</c:v>
                </c:pt>
                <c:pt idx="126">
                  <c:v>83.455425000000005</c:v>
                </c:pt>
                <c:pt idx="127">
                  <c:v>129.34561530456139</c:v>
                </c:pt>
                <c:pt idx="128">
                  <c:v>129.34561530456139</c:v>
                </c:pt>
                <c:pt idx="129">
                  <c:v>125.350195</c:v>
                </c:pt>
                <c:pt idx="130">
                  <c:v>129.34561530456139</c:v>
                </c:pt>
                <c:pt idx="131">
                  <c:v>129.34561530456139</c:v>
                </c:pt>
                <c:pt idx="132">
                  <c:v>129.34561530456139</c:v>
                </c:pt>
                <c:pt idx="133">
                  <c:v>85.605266</c:v>
                </c:pt>
                <c:pt idx="134">
                  <c:v>96.403323999999998</c:v>
                </c:pt>
                <c:pt idx="135">
                  <c:v>102.102265</c:v>
                </c:pt>
                <c:pt idx="136">
                  <c:v>122.43620599999998</c:v>
                </c:pt>
                <c:pt idx="137">
                  <c:v>129.34561530456139</c:v>
                </c:pt>
                <c:pt idx="138">
                  <c:v>129.34561530456139</c:v>
                </c:pt>
                <c:pt idx="139">
                  <c:v>110.389706</c:v>
                </c:pt>
                <c:pt idx="140">
                  <c:v>91.590792000000008</c:v>
                </c:pt>
                <c:pt idx="141">
                  <c:v>80.453779999999995</c:v>
                </c:pt>
                <c:pt idx="142">
                  <c:v>115.679757</c:v>
                </c:pt>
                <c:pt idx="143">
                  <c:v>129.34561530456139</c:v>
                </c:pt>
                <c:pt idx="144">
                  <c:v>111.78855800000001</c:v>
                </c:pt>
                <c:pt idx="145">
                  <c:v>120.904725</c:v>
                </c:pt>
                <c:pt idx="146">
                  <c:v>129.34561530456139</c:v>
                </c:pt>
                <c:pt idx="147">
                  <c:v>77.670271999999997</c:v>
                </c:pt>
                <c:pt idx="148">
                  <c:v>109.308645</c:v>
                </c:pt>
                <c:pt idx="149">
                  <c:v>129.34561530456139</c:v>
                </c:pt>
                <c:pt idx="150">
                  <c:v>112.46567000000002</c:v>
                </c:pt>
                <c:pt idx="151">
                  <c:v>127.89511887432334</c:v>
                </c:pt>
                <c:pt idx="152">
                  <c:v>127.89511887432334</c:v>
                </c:pt>
                <c:pt idx="153">
                  <c:v>127.89511887432334</c:v>
                </c:pt>
                <c:pt idx="154">
                  <c:v>127.89511887432334</c:v>
                </c:pt>
                <c:pt idx="155">
                  <c:v>127.89511887432334</c:v>
                </c:pt>
                <c:pt idx="156">
                  <c:v>127.89511887432334</c:v>
                </c:pt>
                <c:pt idx="157">
                  <c:v>127.89511887432334</c:v>
                </c:pt>
                <c:pt idx="158">
                  <c:v>127.89511887432334</c:v>
                </c:pt>
                <c:pt idx="159">
                  <c:v>103.909155</c:v>
                </c:pt>
                <c:pt idx="160">
                  <c:v>111.88668799999999</c:v>
                </c:pt>
                <c:pt idx="161">
                  <c:v>107.204695</c:v>
                </c:pt>
                <c:pt idx="162">
                  <c:v>100.425472</c:v>
                </c:pt>
                <c:pt idx="163">
                  <c:v>113.15161599999999</c:v>
                </c:pt>
                <c:pt idx="164">
                  <c:v>127.89511887432334</c:v>
                </c:pt>
                <c:pt idx="165">
                  <c:v>90.574712999999988</c:v>
                </c:pt>
                <c:pt idx="166">
                  <c:v>108.22179100000001</c:v>
                </c:pt>
                <c:pt idx="167">
                  <c:v>127.89511887432334</c:v>
                </c:pt>
                <c:pt idx="168">
                  <c:v>127.89511887432334</c:v>
                </c:pt>
                <c:pt idx="169">
                  <c:v>109.05057999999998</c:v>
                </c:pt>
                <c:pt idx="170">
                  <c:v>127.89511887432334</c:v>
                </c:pt>
                <c:pt idx="171">
                  <c:v>127.89511887432334</c:v>
                </c:pt>
                <c:pt idx="172">
                  <c:v>117.07852899999999</c:v>
                </c:pt>
                <c:pt idx="173">
                  <c:v>83.900807999999998</c:v>
                </c:pt>
                <c:pt idx="174">
                  <c:v>127.89511887432334</c:v>
                </c:pt>
                <c:pt idx="175">
                  <c:v>127.89511887432334</c:v>
                </c:pt>
                <c:pt idx="176">
                  <c:v>124.632328</c:v>
                </c:pt>
                <c:pt idx="177">
                  <c:v>77.430592000000004</c:v>
                </c:pt>
                <c:pt idx="178">
                  <c:v>113.920464</c:v>
                </c:pt>
                <c:pt idx="179">
                  <c:v>127.89511887432334</c:v>
                </c:pt>
                <c:pt idx="180">
                  <c:v>127.89511887432334</c:v>
                </c:pt>
                <c:pt idx="181">
                  <c:v>120.07507200000001</c:v>
                </c:pt>
                <c:pt idx="182">
                  <c:v>96.893426000000005</c:v>
                </c:pt>
                <c:pt idx="183">
                  <c:v>122.67897000000001</c:v>
                </c:pt>
                <c:pt idx="184">
                  <c:v>124.93448785924136</c:v>
                </c:pt>
                <c:pt idx="185">
                  <c:v>124.93448785924136</c:v>
                </c:pt>
                <c:pt idx="186">
                  <c:v>124.93448785924136</c:v>
                </c:pt>
                <c:pt idx="187">
                  <c:v>124.93448785924136</c:v>
                </c:pt>
                <c:pt idx="188">
                  <c:v>109.813095</c:v>
                </c:pt>
                <c:pt idx="189">
                  <c:v>124.93448785924136</c:v>
                </c:pt>
                <c:pt idx="190">
                  <c:v>123.34950500000001</c:v>
                </c:pt>
                <c:pt idx="191">
                  <c:v>98.322434999999999</c:v>
                </c:pt>
                <c:pt idx="192">
                  <c:v>71.192278000000002</c:v>
                </c:pt>
                <c:pt idx="193">
                  <c:v>124.93448785924136</c:v>
                </c:pt>
                <c:pt idx="194">
                  <c:v>124.93448785924136</c:v>
                </c:pt>
                <c:pt idx="195">
                  <c:v>114.142624</c:v>
                </c:pt>
                <c:pt idx="196">
                  <c:v>124.93448785924136</c:v>
                </c:pt>
                <c:pt idx="197">
                  <c:v>124.93448785924136</c:v>
                </c:pt>
                <c:pt idx="198">
                  <c:v>124.93448785924136</c:v>
                </c:pt>
                <c:pt idx="199">
                  <c:v>124.93448785924136</c:v>
                </c:pt>
                <c:pt idx="200">
                  <c:v>81.896906000000001</c:v>
                </c:pt>
                <c:pt idx="201">
                  <c:v>118.67038099999999</c:v>
                </c:pt>
                <c:pt idx="202">
                  <c:v>124.93448785924136</c:v>
                </c:pt>
                <c:pt idx="203">
                  <c:v>120.39282799999999</c:v>
                </c:pt>
                <c:pt idx="204">
                  <c:v>96.681668000000002</c:v>
                </c:pt>
                <c:pt idx="205">
                  <c:v>124.93448785924136</c:v>
                </c:pt>
                <c:pt idx="206">
                  <c:v>124.93448785924136</c:v>
                </c:pt>
                <c:pt idx="207">
                  <c:v>101.60244</c:v>
                </c:pt>
                <c:pt idx="208">
                  <c:v>106.690758</c:v>
                </c:pt>
                <c:pt idx="209">
                  <c:v>124.93448785924136</c:v>
                </c:pt>
                <c:pt idx="210">
                  <c:v>57.546745999999999</c:v>
                </c:pt>
                <c:pt idx="211">
                  <c:v>93.822602000000003</c:v>
                </c:pt>
                <c:pt idx="212">
                  <c:v>59.959332000000003</c:v>
                </c:pt>
                <c:pt idx="213">
                  <c:v>100.20235699999999</c:v>
                </c:pt>
                <c:pt idx="214">
                  <c:v>108.900893</c:v>
                </c:pt>
                <c:pt idx="215">
                  <c:v>123.01213444714136</c:v>
                </c:pt>
                <c:pt idx="216">
                  <c:v>123.01213444714136</c:v>
                </c:pt>
                <c:pt idx="217">
                  <c:v>123.01213444714136</c:v>
                </c:pt>
                <c:pt idx="218">
                  <c:v>123.01213444714136</c:v>
                </c:pt>
                <c:pt idx="219">
                  <c:v>82.52366099999999</c:v>
                </c:pt>
                <c:pt idx="220">
                  <c:v>61.911677000000005</c:v>
                </c:pt>
                <c:pt idx="221">
                  <c:v>41.058446000000004</c:v>
                </c:pt>
                <c:pt idx="222">
                  <c:v>103.561556</c:v>
                </c:pt>
                <c:pt idx="223">
                  <c:v>123.01213444714136</c:v>
                </c:pt>
                <c:pt idx="224">
                  <c:v>123.01213444714136</c:v>
                </c:pt>
                <c:pt idx="225">
                  <c:v>123.01213444714136</c:v>
                </c:pt>
                <c:pt idx="226">
                  <c:v>55.414898999999998</c:v>
                </c:pt>
                <c:pt idx="227">
                  <c:v>123.01213444714136</c:v>
                </c:pt>
                <c:pt idx="228">
                  <c:v>123.01213444714136</c:v>
                </c:pt>
                <c:pt idx="229">
                  <c:v>119.394966</c:v>
                </c:pt>
                <c:pt idx="230">
                  <c:v>80.285039999999995</c:v>
                </c:pt>
                <c:pt idx="231">
                  <c:v>100.68550399999999</c:v>
                </c:pt>
                <c:pt idx="232">
                  <c:v>99.861918000000003</c:v>
                </c:pt>
                <c:pt idx="233">
                  <c:v>46.921576000000002</c:v>
                </c:pt>
                <c:pt idx="234">
                  <c:v>84.22133500000001</c:v>
                </c:pt>
                <c:pt idx="235">
                  <c:v>123.01213444714136</c:v>
                </c:pt>
                <c:pt idx="236">
                  <c:v>123.01213444714136</c:v>
                </c:pt>
                <c:pt idx="237">
                  <c:v>123.01213444714136</c:v>
                </c:pt>
                <c:pt idx="238">
                  <c:v>123.01213444714136</c:v>
                </c:pt>
                <c:pt idx="239">
                  <c:v>123.01213444714136</c:v>
                </c:pt>
                <c:pt idx="240">
                  <c:v>123.01213444714136</c:v>
                </c:pt>
                <c:pt idx="241">
                  <c:v>123.01213444714136</c:v>
                </c:pt>
                <c:pt idx="242">
                  <c:v>68.157316000000009</c:v>
                </c:pt>
                <c:pt idx="243">
                  <c:v>84.822161999999992</c:v>
                </c:pt>
                <c:pt idx="244">
                  <c:v>42.348008</c:v>
                </c:pt>
                <c:pt idx="245">
                  <c:v>45.256483000000003</c:v>
                </c:pt>
                <c:pt idx="246">
                  <c:v>89.600700000000003</c:v>
                </c:pt>
                <c:pt idx="247">
                  <c:v>143.54002885323209</c:v>
                </c:pt>
                <c:pt idx="248">
                  <c:v>84.162767000000002</c:v>
                </c:pt>
                <c:pt idx="249">
                  <c:v>136.85900000000001</c:v>
                </c:pt>
                <c:pt idx="250">
                  <c:v>96.914221999999995</c:v>
                </c:pt>
                <c:pt idx="251">
                  <c:v>52.384353000000004</c:v>
                </c:pt>
                <c:pt idx="252">
                  <c:v>45.633096999999999</c:v>
                </c:pt>
                <c:pt idx="253">
                  <c:v>58.152637999999996</c:v>
                </c:pt>
                <c:pt idx="254">
                  <c:v>60.686548999999999</c:v>
                </c:pt>
                <c:pt idx="255">
                  <c:v>97.748600999999994</c:v>
                </c:pt>
                <c:pt idx="256">
                  <c:v>117.641891</c:v>
                </c:pt>
                <c:pt idx="257">
                  <c:v>143.54002885323209</c:v>
                </c:pt>
                <c:pt idx="258">
                  <c:v>143.54002885323209</c:v>
                </c:pt>
                <c:pt idx="259">
                  <c:v>143.54002885323209</c:v>
                </c:pt>
                <c:pt idx="260">
                  <c:v>143.54002885323209</c:v>
                </c:pt>
                <c:pt idx="261">
                  <c:v>143.54002885323209</c:v>
                </c:pt>
                <c:pt idx="262">
                  <c:v>143.54002885323209</c:v>
                </c:pt>
                <c:pt idx="263">
                  <c:v>143.54002885323209</c:v>
                </c:pt>
                <c:pt idx="264">
                  <c:v>143.54002885323209</c:v>
                </c:pt>
                <c:pt idx="265">
                  <c:v>137.70208400000001</c:v>
                </c:pt>
                <c:pt idx="266">
                  <c:v>143.54002885323209</c:v>
                </c:pt>
                <c:pt idx="267">
                  <c:v>143.54002885323209</c:v>
                </c:pt>
                <c:pt idx="268">
                  <c:v>143.54002885323209</c:v>
                </c:pt>
                <c:pt idx="269">
                  <c:v>143.54002885323209</c:v>
                </c:pt>
                <c:pt idx="270">
                  <c:v>143.54002885323209</c:v>
                </c:pt>
                <c:pt idx="271">
                  <c:v>121.67089299999999</c:v>
                </c:pt>
                <c:pt idx="272">
                  <c:v>143.54002885323209</c:v>
                </c:pt>
                <c:pt idx="273">
                  <c:v>70.175501999999994</c:v>
                </c:pt>
                <c:pt idx="274">
                  <c:v>71.457744000000005</c:v>
                </c:pt>
                <c:pt idx="275">
                  <c:v>195.88579548095979</c:v>
                </c:pt>
                <c:pt idx="276">
                  <c:v>195.88579548095979</c:v>
                </c:pt>
                <c:pt idx="277">
                  <c:v>116.367098</c:v>
                </c:pt>
                <c:pt idx="278">
                  <c:v>143.60430300000002</c:v>
                </c:pt>
                <c:pt idx="279">
                  <c:v>175.55631199999999</c:v>
                </c:pt>
                <c:pt idx="280">
                  <c:v>195.88579548095979</c:v>
                </c:pt>
                <c:pt idx="281">
                  <c:v>141.32268500000001</c:v>
                </c:pt>
                <c:pt idx="282">
                  <c:v>72.621297000000013</c:v>
                </c:pt>
                <c:pt idx="283">
                  <c:v>180.16626399999998</c:v>
                </c:pt>
                <c:pt idx="284">
                  <c:v>195.88579548095979</c:v>
                </c:pt>
                <c:pt idx="285">
                  <c:v>146.40533600000001</c:v>
                </c:pt>
                <c:pt idx="286">
                  <c:v>187.89150700000002</c:v>
                </c:pt>
                <c:pt idx="287">
                  <c:v>195.88579548095979</c:v>
                </c:pt>
                <c:pt idx="288">
                  <c:v>195.88579548095979</c:v>
                </c:pt>
                <c:pt idx="289">
                  <c:v>195.88579548095979</c:v>
                </c:pt>
                <c:pt idx="290">
                  <c:v>195.88579548095979</c:v>
                </c:pt>
                <c:pt idx="291">
                  <c:v>195.88579548095979</c:v>
                </c:pt>
                <c:pt idx="292">
                  <c:v>195.88579548095979</c:v>
                </c:pt>
                <c:pt idx="293">
                  <c:v>195.88579548095979</c:v>
                </c:pt>
                <c:pt idx="294">
                  <c:v>195.88579548095979</c:v>
                </c:pt>
                <c:pt idx="295">
                  <c:v>195.88579548095979</c:v>
                </c:pt>
                <c:pt idx="296">
                  <c:v>176.46814900000001</c:v>
                </c:pt>
                <c:pt idx="297">
                  <c:v>195.88579548095979</c:v>
                </c:pt>
                <c:pt idx="298">
                  <c:v>136.01001200000002</c:v>
                </c:pt>
                <c:pt idx="299">
                  <c:v>120.033357</c:v>
                </c:pt>
                <c:pt idx="300">
                  <c:v>195.88579548095979</c:v>
                </c:pt>
                <c:pt idx="301">
                  <c:v>185.585184</c:v>
                </c:pt>
                <c:pt idx="302">
                  <c:v>56.089641</c:v>
                </c:pt>
                <c:pt idx="303">
                  <c:v>155.51653300000001</c:v>
                </c:pt>
                <c:pt idx="304">
                  <c:v>79.187899999999999</c:v>
                </c:pt>
                <c:pt idx="305">
                  <c:v>66.065214000000012</c:v>
                </c:pt>
                <c:pt idx="306">
                  <c:v>52.734241000000004</c:v>
                </c:pt>
                <c:pt idx="307">
                  <c:v>129.03492500000002</c:v>
                </c:pt>
                <c:pt idx="308">
                  <c:v>29.196757000000002</c:v>
                </c:pt>
                <c:pt idx="309">
                  <c:v>42.074168</c:v>
                </c:pt>
                <c:pt idx="310">
                  <c:v>177.85182599999999</c:v>
                </c:pt>
                <c:pt idx="311">
                  <c:v>178.00170900000001</c:v>
                </c:pt>
                <c:pt idx="312">
                  <c:v>191.2563930661255</c:v>
                </c:pt>
                <c:pt idx="313">
                  <c:v>140.70862700000001</c:v>
                </c:pt>
                <c:pt idx="314">
                  <c:v>191.2563930661255</c:v>
                </c:pt>
                <c:pt idx="315">
                  <c:v>191.2563930661255</c:v>
                </c:pt>
                <c:pt idx="316">
                  <c:v>191.2563930661255</c:v>
                </c:pt>
                <c:pt idx="317">
                  <c:v>189.77288799999999</c:v>
                </c:pt>
                <c:pt idx="318">
                  <c:v>139.390693</c:v>
                </c:pt>
                <c:pt idx="319">
                  <c:v>58.323466000000003</c:v>
                </c:pt>
                <c:pt idx="320">
                  <c:v>185.34718100000001</c:v>
                </c:pt>
                <c:pt idx="321">
                  <c:v>191.2563930661255</c:v>
                </c:pt>
                <c:pt idx="322">
                  <c:v>191.2563930661255</c:v>
                </c:pt>
                <c:pt idx="323">
                  <c:v>191.2563930661255</c:v>
                </c:pt>
                <c:pt idx="324">
                  <c:v>191.2563930661255</c:v>
                </c:pt>
                <c:pt idx="325">
                  <c:v>191.2563930661255</c:v>
                </c:pt>
                <c:pt idx="326">
                  <c:v>173.962073</c:v>
                </c:pt>
                <c:pt idx="327">
                  <c:v>170.491027</c:v>
                </c:pt>
                <c:pt idx="328">
                  <c:v>56.465977000000002</c:v>
                </c:pt>
                <c:pt idx="329">
                  <c:v>66.91897800000001</c:v>
                </c:pt>
                <c:pt idx="330">
                  <c:v>191.2563930661255</c:v>
                </c:pt>
                <c:pt idx="331">
                  <c:v>191.2563930661255</c:v>
                </c:pt>
                <c:pt idx="332">
                  <c:v>191.2563930661255</c:v>
                </c:pt>
                <c:pt idx="333">
                  <c:v>168.84421799999998</c:v>
                </c:pt>
                <c:pt idx="334">
                  <c:v>160.935801</c:v>
                </c:pt>
                <c:pt idx="335">
                  <c:v>96.966331999999994</c:v>
                </c:pt>
                <c:pt idx="336">
                  <c:v>69.069948999999994</c:v>
                </c:pt>
                <c:pt idx="337">
                  <c:v>65.706111000000007</c:v>
                </c:pt>
                <c:pt idx="338">
                  <c:v>43.798284000000002</c:v>
                </c:pt>
                <c:pt idx="339">
                  <c:v>84.453948999999994</c:v>
                </c:pt>
                <c:pt idx="340">
                  <c:v>225.3426822915697</c:v>
                </c:pt>
                <c:pt idx="341">
                  <c:v>225.3426822915697</c:v>
                </c:pt>
                <c:pt idx="342">
                  <c:v>225.3426822915697</c:v>
                </c:pt>
                <c:pt idx="343">
                  <c:v>208.80787000000004</c:v>
                </c:pt>
                <c:pt idx="344">
                  <c:v>197.88169099999999</c:v>
                </c:pt>
                <c:pt idx="345">
                  <c:v>148.073992</c:v>
                </c:pt>
                <c:pt idx="346">
                  <c:v>150.789468</c:v>
                </c:pt>
                <c:pt idx="347">
                  <c:v>180.418012</c:v>
                </c:pt>
                <c:pt idx="348">
                  <c:v>225.3426822915697</c:v>
                </c:pt>
                <c:pt idx="349">
                  <c:v>225.3426822915697</c:v>
                </c:pt>
                <c:pt idx="350">
                  <c:v>225.3426822915697</c:v>
                </c:pt>
                <c:pt idx="351">
                  <c:v>225.3426822915697</c:v>
                </c:pt>
                <c:pt idx="352">
                  <c:v>225.3426822915697</c:v>
                </c:pt>
                <c:pt idx="353">
                  <c:v>225.3426822915697</c:v>
                </c:pt>
                <c:pt idx="354">
                  <c:v>225.3426822915697</c:v>
                </c:pt>
                <c:pt idx="355">
                  <c:v>225.3426822915697</c:v>
                </c:pt>
                <c:pt idx="356">
                  <c:v>225.3426822915697</c:v>
                </c:pt>
                <c:pt idx="357">
                  <c:v>225.3426822915697</c:v>
                </c:pt>
                <c:pt idx="358">
                  <c:v>219.82315800000001</c:v>
                </c:pt>
                <c:pt idx="359">
                  <c:v>225.3426822915697</c:v>
                </c:pt>
                <c:pt idx="360">
                  <c:v>225.3426822915697</c:v>
                </c:pt>
                <c:pt idx="361">
                  <c:v>225.3426822915697</c:v>
                </c:pt>
                <c:pt idx="362">
                  <c:v>225.3426822915697</c:v>
                </c:pt>
                <c:pt idx="363">
                  <c:v>154.95181599999998</c:v>
                </c:pt>
                <c:pt idx="364">
                  <c:v>209.53903200000002</c:v>
                </c:pt>
                <c:pt idx="365">
                  <c:v>214.66819099999998</c:v>
                </c:pt>
                <c:pt idx="366">
                  <c:v>113.531948</c:v>
                </c:pt>
                <c:pt idx="367">
                  <c:v>62.026834000000001</c:v>
                </c:pt>
                <c:pt idx="368">
                  <c:v>186.65705500000001</c:v>
                </c:pt>
                <c:pt idx="369">
                  <c:v>228.58529416359906</c:v>
                </c:pt>
                <c:pt idx="370">
                  <c:v>228.58529416359906</c:v>
                </c:pt>
                <c:pt idx="371">
                  <c:v>188.20928000000001</c:v>
                </c:pt>
                <c:pt idx="372">
                  <c:v>171.25630999999998</c:v>
                </c:pt>
                <c:pt idx="373">
                  <c:v>137.45270300000001</c:v>
                </c:pt>
                <c:pt idx="374">
                  <c:v>127.43710400000001</c:v>
                </c:pt>
                <c:pt idx="375">
                  <c:v>156.803438</c:v>
                </c:pt>
                <c:pt idx="376">
                  <c:v>146.98482899999999</c:v>
                </c:pt>
                <c:pt idx="377">
                  <c:v>153.12428299999999</c:v>
                </c:pt>
                <c:pt idx="378">
                  <c:v>216.527355</c:v>
                </c:pt>
                <c:pt idx="379">
                  <c:v>116.140531</c:v>
                </c:pt>
                <c:pt idx="380">
                  <c:v>58.767522</c:v>
                </c:pt>
                <c:pt idx="381">
                  <c:v>135.07408600000002</c:v>
                </c:pt>
                <c:pt idx="382">
                  <c:v>108.783957</c:v>
                </c:pt>
                <c:pt idx="383">
                  <c:v>119.477476</c:v>
                </c:pt>
                <c:pt idx="384">
                  <c:v>140.929328</c:v>
                </c:pt>
                <c:pt idx="385">
                  <c:v>71.582761000000005</c:v>
                </c:pt>
                <c:pt idx="386">
                  <c:v>61.505489999999995</c:v>
                </c:pt>
                <c:pt idx="387">
                  <c:v>149.07123499999997</c:v>
                </c:pt>
                <c:pt idx="388">
                  <c:v>73.495833000000005</c:v>
                </c:pt>
                <c:pt idx="389">
                  <c:v>106.81062300000001</c:v>
                </c:pt>
                <c:pt idx="390">
                  <c:v>228.58529416359906</c:v>
                </c:pt>
                <c:pt idx="391">
                  <c:v>228.58529416359906</c:v>
                </c:pt>
                <c:pt idx="392">
                  <c:v>228.58529416359906</c:v>
                </c:pt>
                <c:pt idx="393">
                  <c:v>185.51078700000002</c:v>
                </c:pt>
                <c:pt idx="394">
                  <c:v>213.27336600000001</c:v>
                </c:pt>
                <c:pt idx="395">
                  <c:v>186.28090899999998</c:v>
                </c:pt>
                <c:pt idx="396">
                  <c:v>100.62124899999999</c:v>
                </c:pt>
                <c:pt idx="397">
                  <c:v>62.971556</c:v>
                </c:pt>
                <c:pt idx="398">
                  <c:v>150.92666299999999</c:v>
                </c:pt>
                <c:pt idx="399">
                  <c:v>223.06572861608007</c:v>
                </c:pt>
                <c:pt idx="400">
                  <c:v>223.06572861608007</c:v>
                </c:pt>
                <c:pt idx="401">
                  <c:v>223.06572861608007</c:v>
                </c:pt>
                <c:pt idx="402">
                  <c:v>223.06572861608007</c:v>
                </c:pt>
                <c:pt idx="403">
                  <c:v>223.06572861608007</c:v>
                </c:pt>
                <c:pt idx="404">
                  <c:v>178.25108700000001</c:v>
                </c:pt>
                <c:pt idx="405">
                  <c:v>223.06572861608007</c:v>
                </c:pt>
                <c:pt idx="406">
                  <c:v>223.06572861608007</c:v>
                </c:pt>
                <c:pt idx="407">
                  <c:v>90.627562000000012</c:v>
                </c:pt>
                <c:pt idx="408">
                  <c:v>223.06572861608007</c:v>
                </c:pt>
                <c:pt idx="409">
                  <c:v>223.06572861608007</c:v>
                </c:pt>
                <c:pt idx="410">
                  <c:v>180.768044</c:v>
                </c:pt>
                <c:pt idx="411">
                  <c:v>86.936888999999994</c:v>
                </c:pt>
                <c:pt idx="412">
                  <c:v>70.575761</c:v>
                </c:pt>
                <c:pt idx="413">
                  <c:v>55.322572000000001</c:v>
                </c:pt>
                <c:pt idx="414">
                  <c:v>123.57921499999999</c:v>
                </c:pt>
                <c:pt idx="415">
                  <c:v>202.28049599999997</c:v>
                </c:pt>
                <c:pt idx="416">
                  <c:v>223.06572861608007</c:v>
                </c:pt>
                <c:pt idx="417">
                  <c:v>161.71668300000002</c:v>
                </c:pt>
                <c:pt idx="418">
                  <c:v>223.06572861608007</c:v>
                </c:pt>
                <c:pt idx="419">
                  <c:v>167.026746</c:v>
                </c:pt>
                <c:pt idx="420">
                  <c:v>105.001492</c:v>
                </c:pt>
                <c:pt idx="421">
                  <c:v>205.62717900000001</c:v>
                </c:pt>
                <c:pt idx="422">
                  <c:v>223.06572861608007</c:v>
                </c:pt>
                <c:pt idx="423">
                  <c:v>223.06572861608007</c:v>
                </c:pt>
                <c:pt idx="424">
                  <c:v>178.25319657337067</c:v>
                </c:pt>
                <c:pt idx="425">
                  <c:v>178.25319657337067</c:v>
                </c:pt>
                <c:pt idx="426">
                  <c:v>168.990081</c:v>
                </c:pt>
                <c:pt idx="427">
                  <c:v>178.25319657337067</c:v>
                </c:pt>
                <c:pt idx="428">
                  <c:v>133.22213300000001</c:v>
                </c:pt>
                <c:pt idx="429">
                  <c:v>123.136791</c:v>
                </c:pt>
                <c:pt idx="430">
                  <c:v>72.104573000000002</c:v>
                </c:pt>
                <c:pt idx="431">
                  <c:v>63.974471999999999</c:v>
                </c:pt>
                <c:pt idx="432">
                  <c:v>58.373131000000001</c:v>
                </c:pt>
                <c:pt idx="433">
                  <c:v>105.38276399999999</c:v>
                </c:pt>
                <c:pt idx="434">
                  <c:v>129.31162900000001</c:v>
                </c:pt>
                <c:pt idx="435">
                  <c:v>178.25319657337067</c:v>
                </c:pt>
                <c:pt idx="436">
                  <c:v>178.25319657337067</c:v>
                </c:pt>
                <c:pt idx="437">
                  <c:v>178.25319657337067</c:v>
                </c:pt>
                <c:pt idx="438">
                  <c:v>178.25319657337067</c:v>
                </c:pt>
                <c:pt idx="439">
                  <c:v>178.25319657337067</c:v>
                </c:pt>
                <c:pt idx="440">
                  <c:v>178.25319657337067</c:v>
                </c:pt>
                <c:pt idx="441">
                  <c:v>178.25319657337067</c:v>
                </c:pt>
                <c:pt idx="442">
                  <c:v>124.69744100000001</c:v>
                </c:pt>
                <c:pt idx="443">
                  <c:v>75.424515999999997</c:v>
                </c:pt>
                <c:pt idx="444">
                  <c:v>149.416954</c:v>
                </c:pt>
                <c:pt idx="445">
                  <c:v>155.21762700000002</c:v>
                </c:pt>
                <c:pt idx="446">
                  <c:v>178.25319657337067</c:v>
                </c:pt>
                <c:pt idx="447">
                  <c:v>112.95561899999998</c:v>
                </c:pt>
                <c:pt idx="448">
                  <c:v>128.05893700000001</c:v>
                </c:pt>
                <c:pt idx="449">
                  <c:v>61.149663000000004</c:v>
                </c:pt>
                <c:pt idx="450">
                  <c:v>58.789270999999999</c:v>
                </c:pt>
                <c:pt idx="451">
                  <c:v>123.81271000000001</c:v>
                </c:pt>
                <c:pt idx="452">
                  <c:v>159.585734</c:v>
                </c:pt>
                <c:pt idx="453">
                  <c:v>178.25319657337067</c:v>
                </c:pt>
                <c:pt idx="454">
                  <c:v>130.874887</c:v>
                </c:pt>
                <c:pt idx="455">
                  <c:v>97.244559999999993</c:v>
                </c:pt>
                <c:pt idx="456">
                  <c:v>162.68715454251534</c:v>
                </c:pt>
                <c:pt idx="457">
                  <c:v>162.68715454251534</c:v>
                </c:pt>
                <c:pt idx="458">
                  <c:v>92.116522000000003</c:v>
                </c:pt>
                <c:pt idx="459">
                  <c:v>107.07831</c:v>
                </c:pt>
                <c:pt idx="460">
                  <c:v>128.00228100000001</c:v>
                </c:pt>
                <c:pt idx="461">
                  <c:v>116.596884</c:v>
                </c:pt>
                <c:pt idx="462">
                  <c:v>162.68715454251534</c:v>
                </c:pt>
                <c:pt idx="463">
                  <c:v>162.68715454251534</c:v>
                </c:pt>
                <c:pt idx="464">
                  <c:v>162.68715454251534</c:v>
                </c:pt>
                <c:pt idx="465">
                  <c:v>162.68715454251534</c:v>
                </c:pt>
                <c:pt idx="466">
                  <c:v>162.68715454251534</c:v>
                </c:pt>
                <c:pt idx="467">
                  <c:v>162.68715454251534</c:v>
                </c:pt>
                <c:pt idx="468">
                  <c:v>162.68715454251534</c:v>
                </c:pt>
                <c:pt idx="469">
                  <c:v>162.68715454251534</c:v>
                </c:pt>
                <c:pt idx="470">
                  <c:v>162.68715454251534</c:v>
                </c:pt>
                <c:pt idx="471">
                  <c:v>162.68715454251534</c:v>
                </c:pt>
                <c:pt idx="472">
                  <c:v>162.68715454251534</c:v>
                </c:pt>
                <c:pt idx="473">
                  <c:v>162.68715454251534</c:v>
                </c:pt>
                <c:pt idx="474">
                  <c:v>162.68715454251534</c:v>
                </c:pt>
                <c:pt idx="475">
                  <c:v>162.68715454251534</c:v>
                </c:pt>
                <c:pt idx="476">
                  <c:v>162.68715454251534</c:v>
                </c:pt>
                <c:pt idx="477">
                  <c:v>153.51276999999999</c:v>
                </c:pt>
                <c:pt idx="478">
                  <c:v>162.68715454251534</c:v>
                </c:pt>
                <c:pt idx="479">
                  <c:v>162.68715454251534</c:v>
                </c:pt>
                <c:pt idx="480">
                  <c:v>92.437781000000001</c:v>
                </c:pt>
                <c:pt idx="481">
                  <c:v>60.719230000000003</c:v>
                </c:pt>
                <c:pt idx="482">
                  <c:v>77.339371999999997</c:v>
                </c:pt>
                <c:pt idx="483">
                  <c:v>48.226339999999993</c:v>
                </c:pt>
                <c:pt idx="484">
                  <c:v>39.278343999999997</c:v>
                </c:pt>
                <c:pt idx="485">
                  <c:v>65.043498999999997</c:v>
                </c:pt>
                <c:pt idx="486">
                  <c:v>59.870453000000005</c:v>
                </c:pt>
                <c:pt idx="487">
                  <c:v>36.766540999999997</c:v>
                </c:pt>
                <c:pt idx="488">
                  <c:v>35.177381000000004</c:v>
                </c:pt>
                <c:pt idx="489">
                  <c:v>43.021312999999999</c:v>
                </c:pt>
                <c:pt idx="490">
                  <c:v>84.618122</c:v>
                </c:pt>
                <c:pt idx="491">
                  <c:v>132.96416052108074</c:v>
                </c:pt>
                <c:pt idx="492">
                  <c:v>113.05998299999999</c:v>
                </c:pt>
                <c:pt idx="493">
                  <c:v>132.96416052108074</c:v>
                </c:pt>
                <c:pt idx="494">
                  <c:v>55.950822000000002</c:v>
                </c:pt>
                <c:pt idx="495">
                  <c:v>49.472637000000006</c:v>
                </c:pt>
                <c:pt idx="496">
                  <c:v>47.239418000000001</c:v>
                </c:pt>
                <c:pt idx="497">
                  <c:v>115.54714</c:v>
                </c:pt>
                <c:pt idx="498">
                  <c:v>132.96416052108074</c:v>
                </c:pt>
                <c:pt idx="499">
                  <c:v>94.628765000000001</c:v>
                </c:pt>
                <c:pt idx="500">
                  <c:v>54.170434999999998</c:v>
                </c:pt>
                <c:pt idx="501">
                  <c:v>99.021672999999993</c:v>
                </c:pt>
                <c:pt idx="502">
                  <c:v>132.96416052108074</c:v>
                </c:pt>
                <c:pt idx="503">
                  <c:v>106.90828</c:v>
                </c:pt>
                <c:pt idx="504">
                  <c:v>68.056787999999997</c:v>
                </c:pt>
                <c:pt idx="505">
                  <c:v>61.214120999999999</c:v>
                </c:pt>
                <c:pt idx="506">
                  <c:v>67.968643</c:v>
                </c:pt>
                <c:pt idx="507">
                  <c:v>90.615945000000011</c:v>
                </c:pt>
                <c:pt idx="508">
                  <c:v>90.214257000000003</c:v>
                </c:pt>
                <c:pt idx="509">
                  <c:v>77.504070999999996</c:v>
                </c:pt>
                <c:pt idx="510">
                  <c:v>132.96416052108074</c:v>
                </c:pt>
                <c:pt idx="511">
                  <c:v>132.96416052108074</c:v>
                </c:pt>
                <c:pt idx="512">
                  <c:v>129.84499299999999</c:v>
                </c:pt>
                <c:pt idx="513">
                  <c:v>132.96416052108074</c:v>
                </c:pt>
                <c:pt idx="514">
                  <c:v>132.96416052108074</c:v>
                </c:pt>
                <c:pt idx="515">
                  <c:v>132.32076000000001</c:v>
                </c:pt>
                <c:pt idx="516">
                  <c:v>135.97445390737997</c:v>
                </c:pt>
                <c:pt idx="517">
                  <c:v>107.69463500000001</c:v>
                </c:pt>
                <c:pt idx="518">
                  <c:v>89.430616999999998</c:v>
                </c:pt>
                <c:pt idx="519">
                  <c:v>80.094169999999991</c:v>
                </c:pt>
                <c:pt idx="520">
                  <c:v>94.565114000000008</c:v>
                </c:pt>
                <c:pt idx="521">
                  <c:v>135.97445390737997</c:v>
                </c:pt>
                <c:pt idx="522">
                  <c:v>97.303382999999997</c:v>
                </c:pt>
                <c:pt idx="523">
                  <c:v>60.951149999999998</c:v>
                </c:pt>
                <c:pt idx="524">
                  <c:v>75.659120999999999</c:v>
                </c:pt>
                <c:pt idx="525">
                  <c:v>126.90398399999999</c:v>
                </c:pt>
                <c:pt idx="526">
                  <c:v>134.49626000000001</c:v>
                </c:pt>
                <c:pt idx="527">
                  <c:v>85.908894999999987</c:v>
                </c:pt>
                <c:pt idx="528">
                  <c:v>135.97445390737997</c:v>
                </c:pt>
                <c:pt idx="529">
                  <c:v>135.97445390737997</c:v>
                </c:pt>
                <c:pt idx="530">
                  <c:v>106.67068500000001</c:v>
                </c:pt>
                <c:pt idx="531">
                  <c:v>135.97445390737997</c:v>
                </c:pt>
                <c:pt idx="532">
                  <c:v>122.81375100000001</c:v>
                </c:pt>
                <c:pt idx="533">
                  <c:v>131.732677</c:v>
                </c:pt>
                <c:pt idx="534">
                  <c:v>135.97445390737997</c:v>
                </c:pt>
                <c:pt idx="535">
                  <c:v>135.97445390737997</c:v>
                </c:pt>
                <c:pt idx="536">
                  <c:v>91.243051999999992</c:v>
                </c:pt>
                <c:pt idx="537">
                  <c:v>111.43429399999999</c:v>
                </c:pt>
                <c:pt idx="538">
                  <c:v>135.97445390737997</c:v>
                </c:pt>
                <c:pt idx="539">
                  <c:v>135.97445390737997</c:v>
                </c:pt>
                <c:pt idx="540">
                  <c:v>90.717434999999995</c:v>
                </c:pt>
                <c:pt idx="541">
                  <c:v>101.117637</c:v>
                </c:pt>
                <c:pt idx="542">
                  <c:v>91.322076999999993</c:v>
                </c:pt>
                <c:pt idx="543">
                  <c:v>95.518872999999999</c:v>
                </c:pt>
                <c:pt idx="544">
                  <c:v>106.39381300000001</c:v>
                </c:pt>
                <c:pt idx="545">
                  <c:v>94.132784999999984</c:v>
                </c:pt>
                <c:pt idx="546">
                  <c:v>131.27948737204389</c:v>
                </c:pt>
                <c:pt idx="547">
                  <c:v>131.27948737204389</c:v>
                </c:pt>
                <c:pt idx="548">
                  <c:v>131.27948737204389</c:v>
                </c:pt>
                <c:pt idx="549">
                  <c:v>131.27948737204389</c:v>
                </c:pt>
                <c:pt idx="550">
                  <c:v>131.27948737204389</c:v>
                </c:pt>
                <c:pt idx="551">
                  <c:v>131.27948737204389</c:v>
                </c:pt>
                <c:pt idx="552">
                  <c:v>131.27948737204389</c:v>
                </c:pt>
                <c:pt idx="553">
                  <c:v>98.636789000000007</c:v>
                </c:pt>
                <c:pt idx="554">
                  <c:v>77.100153999999989</c:v>
                </c:pt>
                <c:pt idx="555">
                  <c:v>131.27948737204389</c:v>
                </c:pt>
                <c:pt idx="556">
                  <c:v>69.409424999999999</c:v>
                </c:pt>
                <c:pt idx="557">
                  <c:v>83.631951999999998</c:v>
                </c:pt>
                <c:pt idx="558">
                  <c:v>125.80086200000001</c:v>
                </c:pt>
                <c:pt idx="559">
                  <c:v>124.384985</c:v>
                </c:pt>
                <c:pt idx="560">
                  <c:v>100.18844299999999</c:v>
                </c:pt>
                <c:pt idx="561">
                  <c:v>103.259569</c:v>
                </c:pt>
                <c:pt idx="562">
                  <c:v>68.429573999999988</c:v>
                </c:pt>
                <c:pt idx="563">
                  <c:v>131.27948737204389</c:v>
                </c:pt>
                <c:pt idx="564">
                  <c:v>54.799492000000001</c:v>
                </c:pt>
                <c:pt idx="565">
                  <c:v>48.366249000000003</c:v>
                </c:pt>
                <c:pt idx="566">
                  <c:v>94.316125</c:v>
                </c:pt>
                <c:pt idx="567">
                  <c:v>112.26301099999999</c:v>
                </c:pt>
                <c:pt idx="568">
                  <c:v>106.89461200000001</c:v>
                </c:pt>
                <c:pt idx="569">
                  <c:v>103.63361900000001</c:v>
                </c:pt>
                <c:pt idx="570">
                  <c:v>124.854539</c:v>
                </c:pt>
                <c:pt idx="571">
                  <c:v>131.27948737204389</c:v>
                </c:pt>
                <c:pt idx="572">
                  <c:v>131.27948737204389</c:v>
                </c:pt>
                <c:pt idx="573">
                  <c:v>131.27948737204389</c:v>
                </c:pt>
                <c:pt idx="574">
                  <c:v>121.52456757940355</c:v>
                </c:pt>
                <c:pt idx="575">
                  <c:v>121.52456757940355</c:v>
                </c:pt>
                <c:pt idx="576">
                  <c:v>69.018527000000006</c:v>
                </c:pt>
                <c:pt idx="577">
                  <c:v>125.57538649871699</c:v>
                </c:pt>
                <c:pt idx="578">
                  <c:v>125.57538649871699</c:v>
                </c:pt>
                <c:pt idx="579">
                  <c:v>125.57538649871699</c:v>
                </c:pt>
                <c:pt idx="580">
                  <c:v>125.57538649871699</c:v>
                </c:pt>
                <c:pt idx="581">
                  <c:v>112.376633</c:v>
                </c:pt>
                <c:pt idx="582">
                  <c:v>80.775775999999993</c:v>
                </c:pt>
                <c:pt idx="583">
                  <c:v>87.517318000000003</c:v>
                </c:pt>
                <c:pt idx="584">
                  <c:v>90.350184999999996</c:v>
                </c:pt>
                <c:pt idx="585">
                  <c:v>109.16140900000001</c:v>
                </c:pt>
                <c:pt idx="586">
                  <c:v>69.483063000000001</c:v>
                </c:pt>
                <c:pt idx="587">
                  <c:v>51.617401000000001</c:v>
                </c:pt>
                <c:pt idx="588">
                  <c:v>56.063391000000003</c:v>
                </c:pt>
                <c:pt idx="589">
                  <c:v>115.816581</c:v>
                </c:pt>
                <c:pt idx="590">
                  <c:v>109.817306</c:v>
                </c:pt>
                <c:pt idx="591">
                  <c:v>98.778859999999995</c:v>
                </c:pt>
                <c:pt idx="592">
                  <c:v>122.66425</c:v>
                </c:pt>
                <c:pt idx="593">
                  <c:v>125.57538649871699</c:v>
                </c:pt>
                <c:pt idx="594">
                  <c:v>119.86378999999999</c:v>
                </c:pt>
                <c:pt idx="595">
                  <c:v>54.818041000000001</c:v>
                </c:pt>
                <c:pt idx="596">
                  <c:v>125.57538649871699</c:v>
                </c:pt>
                <c:pt idx="597">
                  <c:v>125.57538649871699</c:v>
                </c:pt>
                <c:pt idx="598">
                  <c:v>125.57538649871699</c:v>
                </c:pt>
                <c:pt idx="599">
                  <c:v>57.579214</c:v>
                </c:pt>
                <c:pt idx="600">
                  <c:v>77.504825999999994</c:v>
                </c:pt>
                <c:pt idx="601">
                  <c:v>56.623999000000005</c:v>
                </c:pt>
                <c:pt idx="602">
                  <c:v>61.613292999999999</c:v>
                </c:pt>
                <c:pt idx="603">
                  <c:v>112.85042299999999</c:v>
                </c:pt>
                <c:pt idx="604">
                  <c:v>87.513448000000011</c:v>
                </c:pt>
                <c:pt idx="605">
                  <c:v>47.587671</c:v>
                </c:pt>
                <c:pt idx="606">
                  <c:v>71.112015999999997</c:v>
                </c:pt>
                <c:pt idx="607">
                  <c:v>65.010852999999997</c:v>
                </c:pt>
                <c:pt idx="608">
                  <c:v>119.595054</c:v>
                </c:pt>
                <c:pt idx="609">
                  <c:v>119.29588199999999</c:v>
                </c:pt>
                <c:pt idx="610">
                  <c:v>100.617614</c:v>
                </c:pt>
                <c:pt idx="611">
                  <c:v>47.969997999999997</c:v>
                </c:pt>
                <c:pt idx="612">
                  <c:v>62.839870000000005</c:v>
                </c:pt>
                <c:pt idx="613">
                  <c:v>73.685134999999988</c:v>
                </c:pt>
                <c:pt idx="614">
                  <c:v>58.411174000000003</c:v>
                </c:pt>
                <c:pt idx="615">
                  <c:v>53.081889000000004</c:v>
                </c:pt>
                <c:pt idx="616">
                  <c:v>39.551927000000006</c:v>
                </c:pt>
                <c:pt idx="617">
                  <c:v>44.508303999999995</c:v>
                </c:pt>
                <c:pt idx="618">
                  <c:v>84.965941000000001</c:v>
                </c:pt>
                <c:pt idx="619">
                  <c:v>153.79475256073823</c:v>
                </c:pt>
                <c:pt idx="620">
                  <c:v>77.564145000000011</c:v>
                </c:pt>
                <c:pt idx="621">
                  <c:v>55.796743999999997</c:v>
                </c:pt>
                <c:pt idx="622">
                  <c:v>100.030469</c:v>
                </c:pt>
                <c:pt idx="623">
                  <c:v>153.79475256073823</c:v>
                </c:pt>
                <c:pt idx="624">
                  <c:v>153.79475256073823</c:v>
                </c:pt>
                <c:pt idx="625">
                  <c:v>153.79475256073823</c:v>
                </c:pt>
                <c:pt idx="626">
                  <c:v>153.79475256073823</c:v>
                </c:pt>
                <c:pt idx="627">
                  <c:v>153.79475256073823</c:v>
                </c:pt>
                <c:pt idx="628">
                  <c:v>153.79475256073823</c:v>
                </c:pt>
                <c:pt idx="629">
                  <c:v>147.10712599999999</c:v>
                </c:pt>
                <c:pt idx="630">
                  <c:v>153.79475256073823</c:v>
                </c:pt>
                <c:pt idx="631">
                  <c:v>153.79475256073823</c:v>
                </c:pt>
                <c:pt idx="632">
                  <c:v>153.79475256073823</c:v>
                </c:pt>
                <c:pt idx="633">
                  <c:v>153.79475256073823</c:v>
                </c:pt>
                <c:pt idx="634">
                  <c:v>153.79475256073823</c:v>
                </c:pt>
                <c:pt idx="635">
                  <c:v>153.79475256073823</c:v>
                </c:pt>
                <c:pt idx="636">
                  <c:v>153.79475256073823</c:v>
                </c:pt>
                <c:pt idx="637">
                  <c:v>153.79475256073823</c:v>
                </c:pt>
                <c:pt idx="638">
                  <c:v>207.74864379562351</c:v>
                </c:pt>
                <c:pt idx="639">
                  <c:v>207.74864379562351</c:v>
                </c:pt>
                <c:pt idx="640">
                  <c:v>207.74864379562351</c:v>
                </c:pt>
                <c:pt idx="641">
                  <c:v>207.74864379562351</c:v>
                </c:pt>
                <c:pt idx="642">
                  <c:v>207.74864379562351</c:v>
                </c:pt>
                <c:pt idx="643">
                  <c:v>207.74864379562351</c:v>
                </c:pt>
                <c:pt idx="644">
                  <c:v>166.87135000000001</c:v>
                </c:pt>
                <c:pt idx="645">
                  <c:v>181.521907</c:v>
                </c:pt>
                <c:pt idx="646">
                  <c:v>207.74864379562351</c:v>
                </c:pt>
                <c:pt idx="647">
                  <c:v>207.74864379562351</c:v>
                </c:pt>
                <c:pt idx="648">
                  <c:v>207.74864379562351</c:v>
                </c:pt>
                <c:pt idx="649">
                  <c:v>207.74864379562351</c:v>
                </c:pt>
                <c:pt idx="650">
                  <c:v>207.74864379562351</c:v>
                </c:pt>
                <c:pt idx="651">
                  <c:v>195.84528600000002</c:v>
                </c:pt>
                <c:pt idx="652">
                  <c:v>103.63966099999999</c:v>
                </c:pt>
                <c:pt idx="653">
                  <c:v>164.571258</c:v>
                </c:pt>
                <c:pt idx="654">
                  <c:v>106.43720399999999</c:v>
                </c:pt>
                <c:pt idx="655">
                  <c:v>92.351899000000003</c:v>
                </c:pt>
                <c:pt idx="656">
                  <c:v>33.739069999999998</c:v>
                </c:pt>
                <c:pt idx="657">
                  <c:v>127.556757</c:v>
                </c:pt>
                <c:pt idx="658">
                  <c:v>207.74864379562351</c:v>
                </c:pt>
                <c:pt idx="659">
                  <c:v>207.74864379562351</c:v>
                </c:pt>
                <c:pt idx="660">
                  <c:v>207.74864379562351</c:v>
                </c:pt>
                <c:pt idx="661">
                  <c:v>207.74864379562351</c:v>
                </c:pt>
                <c:pt idx="662">
                  <c:v>171.069649</c:v>
                </c:pt>
                <c:pt idx="663">
                  <c:v>30.735408</c:v>
                </c:pt>
                <c:pt idx="664">
                  <c:v>201.74135699999999</c:v>
                </c:pt>
                <c:pt idx="665">
                  <c:v>207.74864379562351</c:v>
                </c:pt>
                <c:pt idx="666">
                  <c:v>207.74864379562351</c:v>
                </c:pt>
                <c:pt idx="667">
                  <c:v>207.74864379562351</c:v>
                </c:pt>
                <c:pt idx="668">
                  <c:v>195.7979798007695</c:v>
                </c:pt>
                <c:pt idx="669">
                  <c:v>195.7979798007695</c:v>
                </c:pt>
                <c:pt idx="670">
                  <c:v>179.16206299999999</c:v>
                </c:pt>
                <c:pt idx="671">
                  <c:v>195.7979798007695</c:v>
                </c:pt>
                <c:pt idx="672">
                  <c:v>117.27066099999999</c:v>
                </c:pt>
                <c:pt idx="673">
                  <c:v>86.179502000000014</c:v>
                </c:pt>
                <c:pt idx="674">
                  <c:v>195.7979798007695</c:v>
                </c:pt>
                <c:pt idx="675">
                  <c:v>195.7979798007695</c:v>
                </c:pt>
                <c:pt idx="676">
                  <c:v>195.7979798007695</c:v>
                </c:pt>
                <c:pt idx="677">
                  <c:v>195.7979798007695</c:v>
                </c:pt>
                <c:pt idx="678">
                  <c:v>195.7979798007695</c:v>
                </c:pt>
                <c:pt idx="679">
                  <c:v>195.7979798007695</c:v>
                </c:pt>
                <c:pt idx="680">
                  <c:v>195.7979798007695</c:v>
                </c:pt>
                <c:pt idx="681">
                  <c:v>195.7979798007695</c:v>
                </c:pt>
                <c:pt idx="682">
                  <c:v>195.7979798007695</c:v>
                </c:pt>
                <c:pt idx="683">
                  <c:v>117.79346</c:v>
                </c:pt>
                <c:pt idx="684">
                  <c:v>36.700868999999997</c:v>
                </c:pt>
                <c:pt idx="685">
                  <c:v>21.168843000000003</c:v>
                </c:pt>
                <c:pt idx="686">
                  <c:v>100.086298</c:v>
                </c:pt>
                <c:pt idx="687">
                  <c:v>195.7979798007695</c:v>
                </c:pt>
                <c:pt idx="688">
                  <c:v>195.7979798007695</c:v>
                </c:pt>
                <c:pt idx="689">
                  <c:v>195.7979798007695</c:v>
                </c:pt>
                <c:pt idx="690">
                  <c:v>186.19649699999999</c:v>
                </c:pt>
                <c:pt idx="691">
                  <c:v>40.526524999999999</c:v>
                </c:pt>
                <c:pt idx="692">
                  <c:v>34.68506</c:v>
                </c:pt>
                <c:pt idx="693">
                  <c:v>55.791398000000001</c:v>
                </c:pt>
                <c:pt idx="694">
                  <c:v>115.922409</c:v>
                </c:pt>
                <c:pt idx="695">
                  <c:v>82.692546000000007</c:v>
                </c:pt>
                <c:pt idx="696">
                  <c:v>38.915436</c:v>
                </c:pt>
                <c:pt idx="697">
                  <c:v>135.71794500000001</c:v>
                </c:pt>
                <c:pt idx="698">
                  <c:v>195.7979798007695</c:v>
                </c:pt>
                <c:pt idx="699">
                  <c:v>159.60731900000002</c:v>
                </c:pt>
                <c:pt idx="700">
                  <c:v>226.88280316780788</c:v>
                </c:pt>
                <c:pt idx="701">
                  <c:v>226.88280316780788</c:v>
                </c:pt>
                <c:pt idx="702">
                  <c:v>137.70837299999999</c:v>
                </c:pt>
                <c:pt idx="703">
                  <c:v>226.88280316780788</c:v>
                </c:pt>
                <c:pt idx="704">
                  <c:v>226.88280316780788</c:v>
                </c:pt>
                <c:pt idx="705">
                  <c:v>226.88280316780788</c:v>
                </c:pt>
                <c:pt idx="706">
                  <c:v>193.81571499999998</c:v>
                </c:pt>
                <c:pt idx="707">
                  <c:v>24.501615000000001</c:v>
                </c:pt>
                <c:pt idx="708">
                  <c:v>90.165134000000009</c:v>
                </c:pt>
                <c:pt idx="709">
                  <c:v>145.66655799999998</c:v>
                </c:pt>
                <c:pt idx="710">
                  <c:v>122.95275599999999</c:v>
                </c:pt>
                <c:pt idx="711">
                  <c:v>155.15355400000001</c:v>
                </c:pt>
                <c:pt idx="712">
                  <c:v>226.88280316780788</c:v>
                </c:pt>
                <c:pt idx="713">
                  <c:v>226.88280316780788</c:v>
                </c:pt>
                <c:pt idx="714">
                  <c:v>226.88280316780788</c:v>
                </c:pt>
                <c:pt idx="715">
                  <c:v>226.88280316780788</c:v>
                </c:pt>
                <c:pt idx="716">
                  <c:v>226.88280316780788</c:v>
                </c:pt>
                <c:pt idx="717">
                  <c:v>226.88280316780788</c:v>
                </c:pt>
                <c:pt idx="718">
                  <c:v>128.34716900000001</c:v>
                </c:pt>
                <c:pt idx="719">
                  <c:v>122.565285</c:v>
                </c:pt>
                <c:pt idx="720">
                  <c:v>207.38079099999999</c:v>
                </c:pt>
                <c:pt idx="721">
                  <c:v>126.362179</c:v>
                </c:pt>
                <c:pt idx="722">
                  <c:v>82.124434999999991</c:v>
                </c:pt>
                <c:pt idx="723">
                  <c:v>80.573524999999989</c:v>
                </c:pt>
                <c:pt idx="724">
                  <c:v>44.098828999999995</c:v>
                </c:pt>
                <c:pt idx="725">
                  <c:v>85.233969999999999</c:v>
                </c:pt>
                <c:pt idx="726">
                  <c:v>161.50379799999999</c:v>
                </c:pt>
                <c:pt idx="727">
                  <c:v>136.78900099999998</c:v>
                </c:pt>
                <c:pt idx="728">
                  <c:v>64.648055999999997</c:v>
                </c:pt>
                <c:pt idx="729">
                  <c:v>66.609024999999988</c:v>
                </c:pt>
                <c:pt idx="730">
                  <c:v>152.26448500000001</c:v>
                </c:pt>
                <c:pt idx="731">
                  <c:v>200.51220000000001</c:v>
                </c:pt>
                <c:pt idx="732">
                  <c:v>77.325600000000009</c:v>
                </c:pt>
                <c:pt idx="733">
                  <c:v>29.0962</c:v>
                </c:pt>
                <c:pt idx="734">
                  <c:v>17.322400000000002</c:v>
                </c:pt>
                <c:pt idx="735">
                  <c:v>110.13080000000001</c:v>
                </c:pt>
                <c:pt idx="736">
                  <c:v>217.02516159158938</c:v>
                </c:pt>
                <c:pt idx="737">
                  <c:v>217.02516159158938</c:v>
                </c:pt>
                <c:pt idx="738">
                  <c:v>217.02516159158938</c:v>
                </c:pt>
                <c:pt idx="739">
                  <c:v>217.02516159158938</c:v>
                </c:pt>
                <c:pt idx="740">
                  <c:v>217.02516159158938</c:v>
                </c:pt>
                <c:pt idx="741">
                  <c:v>217.02516159158938</c:v>
                </c:pt>
                <c:pt idx="742">
                  <c:v>171.61179999999999</c:v>
                </c:pt>
                <c:pt idx="743">
                  <c:v>157.21299999999999</c:v>
                </c:pt>
                <c:pt idx="744">
                  <c:v>217.02516159158938</c:v>
                </c:pt>
                <c:pt idx="745">
                  <c:v>217.02516159158938</c:v>
                </c:pt>
                <c:pt idx="746">
                  <c:v>139.59165100000001</c:v>
                </c:pt>
                <c:pt idx="747">
                  <c:v>89.957599999999999</c:v>
                </c:pt>
                <c:pt idx="748">
                  <c:v>216.45541500000002</c:v>
                </c:pt>
                <c:pt idx="749">
                  <c:v>145.63129999999998</c:v>
                </c:pt>
                <c:pt idx="750">
                  <c:v>143.439741</c:v>
                </c:pt>
                <c:pt idx="751">
                  <c:v>217.02516159158938</c:v>
                </c:pt>
                <c:pt idx="752">
                  <c:v>217.02516159158938</c:v>
                </c:pt>
                <c:pt idx="753">
                  <c:v>217.02516159158938</c:v>
                </c:pt>
                <c:pt idx="754">
                  <c:v>217.02516159158938</c:v>
                </c:pt>
                <c:pt idx="755">
                  <c:v>217.02516159158938</c:v>
                </c:pt>
                <c:pt idx="756">
                  <c:v>217.02516159158938</c:v>
                </c:pt>
                <c:pt idx="757">
                  <c:v>217.02516159158938</c:v>
                </c:pt>
                <c:pt idx="758">
                  <c:v>217.02516159158938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  <c:pt idx="407">
                  <c:v>M</c:v>
                </c:pt>
                <c:pt idx="438">
                  <c:v>A</c:v>
                </c:pt>
                <c:pt idx="468">
                  <c:v>M</c:v>
                </c:pt>
                <c:pt idx="499">
                  <c:v>J</c:v>
                </c:pt>
                <c:pt idx="529">
                  <c:v>J</c:v>
                </c:pt>
                <c:pt idx="560">
                  <c:v>A</c:v>
                </c:pt>
                <c:pt idx="591">
                  <c:v>S</c:v>
                </c:pt>
                <c:pt idx="621">
                  <c:v>O</c:v>
                </c:pt>
                <c:pt idx="652">
                  <c:v>N</c:v>
                </c:pt>
                <c:pt idx="682">
                  <c:v>D</c:v>
                </c:pt>
                <c:pt idx="713">
                  <c:v>E</c:v>
                </c:pt>
                <c:pt idx="744">
                  <c:v>F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Dat_01!$Y$180:$Y$208</c:f>
              <c:numCache>
                <c:formatCode>0_)</c:formatCode>
                <c:ptCount val="29"/>
                <c:pt idx="0">
                  <c:v>100.09103399999999</c:v>
                </c:pt>
                <c:pt idx="1">
                  <c:v>102.729219</c:v>
                </c:pt>
                <c:pt idx="2">
                  <c:v>98.958301000000006</c:v>
                </c:pt>
                <c:pt idx="3">
                  <c:v>101.828259</c:v>
                </c:pt>
                <c:pt idx="4">
                  <c:v>81.225503000000003</c:v>
                </c:pt>
                <c:pt idx="5">
                  <c:v>79.630970000000005</c:v>
                </c:pt>
                <c:pt idx="6">
                  <c:v>57.917815000000004</c:v>
                </c:pt>
                <c:pt idx="7">
                  <c:v>34.875764000000004</c:v>
                </c:pt>
                <c:pt idx="8">
                  <c:v>27.149567999999999</c:v>
                </c:pt>
                <c:pt idx="9">
                  <c:v>72.726721000000012</c:v>
                </c:pt>
                <c:pt idx="10">
                  <c:v>37.429448999999998</c:v>
                </c:pt>
                <c:pt idx="11">
                  <c:v>80.158652000000004</c:v>
                </c:pt>
                <c:pt idx="12">
                  <c:v>73.554403999999991</c:v>
                </c:pt>
                <c:pt idx="13">
                  <c:v>71.786015000000006</c:v>
                </c:pt>
                <c:pt idx="14">
                  <c:v>37.845607000000001</c:v>
                </c:pt>
                <c:pt idx="15">
                  <c:v>87.340797999999992</c:v>
                </c:pt>
                <c:pt idx="16">
                  <c:v>119.905238</c:v>
                </c:pt>
                <c:pt idx="17">
                  <c:v>111.41749</c:v>
                </c:pt>
                <c:pt idx="18">
                  <c:v>118.44703699999999</c:v>
                </c:pt>
                <c:pt idx="19">
                  <c:v>117.75428100000001</c:v>
                </c:pt>
                <c:pt idx="20">
                  <c:v>99.306640000000002</c:v>
                </c:pt>
                <c:pt idx="21">
                  <c:v>66.392803999999998</c:v>
                </c:pt>
                <c:pt idx="22">
                  <c:v>92.088431</c:v>
                </c:pt>
                <c:pt idx="23">
                  <c:v>92.137270000000001</c:v>
                </c:pt>
                <c:pt idx="24">
                  <c:v>47.981995000000005</c:v>
                </c:pt>
                <c:pt idx="25">
                  <c:v>80.490255999999988</c:v>
                </c:pt>
                <c:pt idx="26">
                  <c:v>96.977451000000002</c:v>
                </c:pt>
                <c:pt idx="27">
                  <c:v>119.966669</c:v>
                </c:pt>
                <c:pt idx="28">
                  <c:v>114.59072599999999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Dat_01!$X$180:$X$208</c:f>
              <c:numCache>
                <c:formatCode>0.0_)</c:formatCode>
                <c:ptCount val="29"/>
                <c:pt idx="0">
                  <c:v>13.215260166596401</c:v>
                </c:pt>
                <c:pt idx="1">
                  <c:v>13.606199077536155</c:v>
                </c:pt>
                <c:pt idx="2">
                  <c:v>16.567374150219916</c:v>
                </c:pt>
                <c:pt idx="3">
                  <c:v>17.874118630471944</c:v>
                </c:pt>
                <c:pt idx="4">
                  <c:v>12.764852789777329</c:v>
                </c:pt>
                <c:pt idx="5">
                  <c:v>12.015791655087577</c:v>
                </c:pt>
                <c:pt idx="6">
                  <c:v>7.682773427598816</c:v>
                </c:pt>
                <c:pt idx="7">
                  <c:v>4.4951903934568556</c:v>
                </c:pt>
                <c:pt idx="8">
                  <c:v>3.6091082393806206</c:v>
                </c:pt>
                <c:pt idx="9">
                  <c:v>9.3941696510242316</c:v>
                </c:pt>
                <c:pt idx="10">
                  <c:v>5.3784708648842798</c:v>
                </c:pt>
                <c:pt idx="11">
                  <c:v>10.139477825132898</c:v>
                </c:pt>
                <c:pt idx="12">
                  <c:v>10.710001146693783</c:v>
                </c:pt>
                <c:pt idx="13">
                  <c:v>10.715769848376821</c:v>
                </c:pt>
                <c:pt idx="14">
                  <c:v>5.3692887903713888</c:v>
                </c:pt>
                <c:pt idx="15">
                  <c:v>11.606675287882991</c:v>
                </c:pt>
                <c:pt idx="16">
                  <c:v>17.663773694288263</c:v>
                </c:pt>
                <c:pt idx="17">
                  <c:v>18.023623692523898</c:v>
                </c:pt>
                <c:pt idx="18">
                  <c:v>15.686035685888482</c:v>
                </c:pt>
                <c:pt idx="19">
                  <c:v>15.783995605970613</c:v>
                </c:pt>
                <c:pt idx="20">
                  <c:v>13.859724150689548</c:v>
                </c:pt>
                <c:pt idx="21">
                  <c:v>8.6536915118103241</c:v>
                </c:pt>
                <c:pt idx="22">
                  <c:v>11.737238198971834</c:v>
                </c:pt>
                <c:pt idx="23">
                  <c:v>12.509810099377946</c:v>
                </c:pt>
                <c:pt idx="24">
                  <c:v>7.0532454408266094</c:v>
                </c:pt>
                <c:pt idx="25">
                  <c:v>10.477710052136898</c:v>
                </c:pt>
                <c:pt idx="26">
                  <c:v>12.471678270870497</c:v>
                </c:pt>
                <c:pt idx="27">
                  <c:v>15.411068832699087</c:v>
                </c:pt>
                <c:pt idx="28">
                  <c:v>14.934747175215572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  <c:pt idx="699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65.120953999999998</c:v>
                </c:pt>
                <c:pt idx="1">
                  <c:v>68.685614000000001</c:v>
                </c:pt>
                <c:pt idx="2">
                  <c:v>54.859326000000003</c:v>
                </c:pt>
                <c:pt idx="3">
                  <c:v>34.941341999999999</c:v>
                </c:pt>
                <c:pt idx="4">
                  <c:v>48.115040999999998</c:v>
                </c:pt>
                <c:pt idx="5">
                  <c:v>57.725561999999996</c:v>
                </c:pt>
                <c:pt idx="6">
                  <c:v>69.594614000000007</c:v>
                </c:pt>
                <c:pt idx="7">
                  <c:v>67.466223999999997</c:v>
                </c:pt>
                <c:pt idx="8">
                  <c:v>63.447902999999997</c:v>
                </c:pt>
                <c:pt idx="9">
                  <c:v>60.039427000000003</c:v>
                </c:pt>
                <c:pt idx="10">
                  <c:v>57.800922</c:v>
                </c:pt>
                <c:pt idx="11">
                  <c:v>50.251185</c:v>
                </c:pt>
                <c:pt idx="12">
                  <c:v>41.823779999999999</c:v>
                </c:pt>
                <c:pt idx="13">
                  <c:v>65.942972999999995</c:v>
                </c:pt>
                <c:pt idx="14">
                  <c:v>72.636911999999995</c:v>
                </c:pt>
                <c:pt idx="15">
                  <c:v>59.449258999999998</c:v>
                </c:pt>
                <c:pt idx="16">
                  <c:v>73.016041000000001</c:v>
                </c:pt>
                <c:pt idx="17">
                  <c:v>69.274229000000005</c:v>
                </c:pt>
                <c:pt idx="18">
                  <c:v>46.288126000000005</c:v>
                </c:pt>
                <c:pt idx="19">
                  <c:v>73.880123000000012</c:v>
                </c:pt>
                <c:pt idx="20">
                  <c:v>79.988246000000004</c:v>
                </c:pt>
                <c:pt idx="21">
                  <c:v>83.079931999999999</c:v>
                </c:pt>
                <c:pt idx="22">
                  <c:v>62.765416999999999</c:v>
                </c:pt>
                <c:pt idx="23">
                  <c:v>41.807417000000001</c:v>
                </c:pt>
                <c:pt idx="24">
                  <c:v>30.552859000000002</c:v>
                </c:pt>
                <c:pt idx="25">
                  <c:v>29.456392999999998</c:v>
                </c:pt>
                <c:pt idx="26">
                  <c:v>52.548059000000002</c:v>
                </c:pt>
                <c:pt idx="27">
                  <c:v>75.745539999999991</c:v>
                </c:pt>
                <c:pt idx="28">
                  <c:v>76.296301</c:v>
                </c:pt>
                <c:pt idx="29">
                  <c:v>71.628574000000015</c:v>
                </c:pt>
                <c:pt idx="30">
                  <c:v>35.527419999999999</c:v>
                </c:pt>
                <c:pt idx="31">
                  <c:v>54.084353999999998</c:v>
                </c:pt>
                <c:pt idx="32">
                  <c:v>56.345740000000006</c:v>
                </c:pt>
                <c:pt idx="33">
                  <c:v>57.480072999999997</c:v>
                </c:pt>
                <c:pt idx="34">
                  <c:v>46.524450999999999</c:v>
                </c:pt>
                <c:pt idx="35">
                  <c:v>51.734838000000003</c:v>
                </c:pt>
                <c:pt idx="36">
                  <c:v>67.636289999999988</c:v>
                </c:pt>
                <c:pt idx="37">
                  <c:v>66.398049</c:v>
                </c:pt>
                <c:pt idx="38">
                  <c:v>24.921495</c:v>
                </c:pt>
                <c:pt idx="39">
                  <c:v>61.151569000000002</c:v>
                </c:pt>
                <c:pt idx="40">
                  <c:v>75.262876000000006</c:v>
                </c:pt>
                <c:pt idx="41">
                  <c:v>18.20748</c:v>
                </c:pt>
                <c:pt idx="42">
                  <c:v>19.085939</c:v>
                </c:pt>
                <c:pt idx="43">
                  <c:v>10.901577</c:v>
                </c:pt>
                <c:pt idx="44">
                  <c:v>23.206485000000001</c:v>
                </c:pt>
                <c:pt idx="45">
                  <c:v>38.313834999999997</c:v>
                </c:pt>
                <c:pt idx="46">
                  <c:v>45.825392999999998</c:v>
                </c:pt>
                <c:pt idx="47">
                  <c:v>43.448278000000002</c:v>
                </c:pt>
                <c:pt idx="48">
                  <c:v>31.658595999999999</c:v>
                </c:pt>
                <c:pt idx="49">
                  <c:v>36.070926</c:v>
                </c:pt>
                <c:pt idx="50">
                  <c:v>27.752193999999999</c:v>
                </c:pt>
                <c:pt idx="51">
                  <c:v>21.947319</c:v>
                </c:pt>
                <c:pt idx="52">
                  <c:v>26.550758000000002</c:v>
                </c:pt>
                <c:pt idx="53">
                  <c:v>42.189472000000002</c:v>
                </c:pt>
                <c:pt idx="54">
                  <c:v>68.668347999999995</c:v>
                </c:pt>
                <c:pt idx="55">
                  <c:v>55.508578</c:v>
                </c:pt>
                <c:pt idx="56">
                  <c:v>40.792732000000001</c:v>
                </c:pt>
                <c:pt idx="57">
                  <c:v>53.814214</c:v>
                </c:pt>
                <c:pt idx="58">
                  <c:v>68.404088000000002</c:v>
                </c:pt>
                <c:pt idx="59">
                  <c:v>87.895004</c:v>
                </c:pt>
                <c:pt idx="60">
                  <c:v>104.82602</c:v>
                </c:pt>
                <c:pt idx="61">
                  <c:v>99.979323000000008</c:v>
                </c:pt>
                <c:pt idx="62">
                  <c:v>55.087336000000001</c:v>
                </c:pt>
                <c:pt idx="63">
                  <c:v>39.091197000000001</c:v>
                </c:pt>
                <c:pt idx="64">
                  <c:v>93.150326000000007</c:v>
                </c:pt>
                <c:pt idx="65">
                  <c:v>105.14336499999999</c:v>
                </c:pt>
                <c:pt idx="66">
                  <c:v>77.472667000000001</c:v>
                </c:pt>
                <c:pt idx="67">
                  <c:v>80.196585999999996</c:v>
                </c:pt>
                <c:pt idx="68">
                  <c:v>97.129922000000008</c:v>
                </c:pt>
                <c:pt idx="69">
                  <c:v>69.466175000000007</c:v>
                </c:pt>
                <c:pt idx="70">
                  <c:v>51.714264999999997</c:v>
                </c:pt>
                <c:pt idx="71">
                  <c:v>75.035882000000001</c:v>
                </c:pt>
                <c:pt idx="72">
                  <c:v>95.315332999999995</c:v>
                </c:pt>
                <c:pt idx="73">
                  <c:v>103.832346</c:v>
                </c:pt>
                <c:pt idx="74">
                  <c:v>110.89655999999999</c:v>
                </c:pt>
                <c:pt idx="75">
                  <c:v>101.88423</c:v>
                </c:pt>
                <c:pt idx="76">
                  <c:v>106.44025000000001</c:v>
                </c:pt>
                <c:pt idx="77">
                  <c:v>69.877051999999992</c:v>
                </c:pt>
                <c:pt idx="78">
                  <c:v>49.988691999999993</c:v>
                </c:pt>
                <c:pt idx="79">
                  <c:v>98.236498000000012</c:v>
                </c:pt>
                <c:pt idx="80">
                  <c:v>37.812838999999997</c:v>
                </c:pt>
                <c:pt idx="81">
                  <c:v>70.766553999999999</c:v>
                </c:pt>
                <c:pt idx="82">
                  <c:v>105.22932</c:v>
                </c:pt>
                <c:pt idx="83">
                  <c:v>115.178146</c:v>
                </c:pt>
                <c:pt idx="84">
                  <c:v>84.243058999999988</c:v>
                </c:pt>
                <c:pt idx="85">
                  <c:v>66.081136999999998</c:v>
                </c:pt>
                <c:pt idx="86">
                  <c:v>67.240855999999994</c:v>
                </c:pt>
                <c:pt idx="87">
                  <c:v>112.928438</c:v>
                </c:pt>
                <c:pt idx="88">
                  <c:v>103.47963300000001</c:v>
                </c:pt>
                <c:pt idx="89">
                  <c:v>111.138558</c:v>
                </c:pt>
                <c:pt idx="90">
                  <c:v>85.090758000000008</c:v>
                </c:pt>
                <c:pt idx="91">
                  <c:v>66.185267999999994</c:v>
                </c:pt>
                <c:pt idx="92">
                  <c:v>72.241969999999995</c:v>
                </c:pt>
                <c:pt idx="93">
                  <c:v>111.378096</c:v>
                </c:pt>
                <c:pt idx="94">
                  <c:v>121.32761000000001</c:v>
                </c:pt>
                <c:pt idx="95">
                  <c:v>120.202611</c:v>
                </c:pt>
                <c:pt idx="96">
                  <c:v>117.552834</c:v>
                </c:pt>
                <c:pt idx="97">
                  <c:v>119.16309800000001</c:v>
                </c:pt>
                <c:pt idx="98">
                  <c:v>119.58870300000001</c:v>
                </c:pt>
                <c:pt idx="99">
                  <c:v>112.651034</c:v>
                </c:pt>
                <c:pt idx="100">
                  <c:v>100.531626</c:v>
                </c:pt>
                <c:pt idx="101">
                  <c:v>114.21579700000001</c:v>
                </c:pt>
                <c:pt idx="102">
                  <c:v>97.462623999999991</c:v>
                </c:pt>
                <c:pt idx="103">
                  <c:v>96.442486000000002</c:v>
                </c:pt>
                <c:pt idx="104">
                  <c:v>116.139053</c:v>
                </c:pt>
                <c:pt idx="105">
                  <c:v>117.95047199999999</c:v>
                </c:pt>
                <c:pt idx="106">
                  <c:v>108.768536</c:v>
                </c:pt>
                <c:pt idx="107">
                  <c:v>107.064959</c:v>
                </c:pt>
                <c:pt idx="108">
                  <c:v>92.292722999999995</c:v>
                </c:pt>
                <c:pt idx="109">
                  <c:v>82.564250999999999</c:v>
                </c:pt>
                <c:pt idx="110">
                  <c:v>80.571767000000008</c:v>
                </c:pt>
                <c:pt idx="111">
                  <c:v>113.180476</c:v>
                </c:pt>
                <c:pt idx="112">
                  <c:v>95.798518999999999</c:v>
                </c:pt>
                <c:pt idx="113">
                  <c:v>115.30036800000001</c:v>
                </c:pt>
                <c:pt idx="114">
                  <c:v>126.23812800000002</c:v>
                </c:pt>
                <c:pt idx="115">
                  <c:v>124.336591</c:v>
                </c:pt>
                <c:pt idx="116">
                  <c:v>120.71422</c:v>
                </c:pt>
                <c:pt idx="117">
                  <c:v>112.37822199999999</c:v>
                </c:pt>
                <c:pt idx="118">
                  <c:v>94.097832999999994</c:v>
                </c:pt>
                <c:pt idx="119">
                  <c:v>120.835729</c:v>
                </c:pt>
                <c:pt idx="120">
                  <c:v>104.083229</c:v>
                </c:pt>
                <c:pt idx="121">
                  <c:v>96.941939000000005</c:v>
                </c:pt>
                <c:pt idx="122">
                  <c:v>106.861419</c:v>
                </c:pt>
                <c:pt idx="123">
                  <c:v>107.799632</c:v>
                </c:pt>
                <c:pt idx="124">
                  <c:v>122.337391</c:v>
                </c:pt>
                <c:pt idx="125">
                  <c:v>111.287632</c:v>
                </c:pt>
                <c:pt idx="126">
                  <c:v>119.504161</c:v>
                </c:pt>
                <c:pt idx="127">
                  <c:v>96.868734000000003</c:v>
                </c:pt>
                <c:pt idx="128">
                  <c:v>121.76086599999999</c:v>
                </c:pt>
                <c:pt idx="129">
                  <c:v>104.01856600000001</c:v>
                </c:pt>
                <c:pt idx="130">
                  <c:v>108.42855800000001</c:v>
                </c:pt>
                <c:pt idx="131">
                  <c:v>103.64943799999999</c:v>
                </c:pt>
                <c:pt idx="132">
                  <c:v>94.731854000000013</c:v>
                </c:pt>
                <c:pt idx="133">
                  <c:v>98.790509</c:v>
                </c:pt>
                <c:pt idx="134">
                  <c:v>84.602587999999997</c:v>
                </c:pt>
                <c:pt idx="135">
                  <c:v>88.870991000000004</c:v>
                </c:pt>
                <c:pt idx="136">
                  <c:v>96.983722</c:v>
                </c:pt>
                <c:pt idx="137">
                  <c:v>105.176568</c:v>
                </c:pt>
                <c:pt idx="138">
                  <c:v>103.564939</c:v>
                </c:pt>
                <c:pt idx="139">
                  <c:v>98.235765999999998</c:v>
                </c:pt>
                <c:pt idx="140">
                  <c:v>90.255692999999994</c:v>
                </c:pt>
                <c:pt idx="141">
                  <c:v>91.027507</c:v>
                </c:pt>
                <c:pt idx="142">
                  <c:v>92.468627999999995</c:v>
                </c:pt>
                <c:pt idx="143">
                  <c:v>120.737334</c:v>
                </c:pt>
                <c:pt idx="144">
                  <c:v>112.647632</c:v>
                </c:pt>
                <c:pt idx="145">
                  <c:v>119.115561</c:v>
                </c:pt>
                <c:pt idx="146">
                  <c:v>110.757907</c:v>
                </c:pt>
                <c:pt idx="147">
                  <c:v>119.171032</c:v>
                </c:pt>
                <c:pt idx="148">
                  <c:v>122.26088100000001</c:v>
                </c:pt>
                <c:pt idx="149">
                  <c:v>115.170466</c:v>
                </c:pt>
                <c:pt idx="150">
                  <c:v>116.58381299999999</c:v>
                </c:pt>
                <c:pt idx="151">
                  <c:v>110.452427</c:v>
                </c:pt>
                <c:pt idx="152">
                  <c:v>98.633498000000003</c:v>
                </c:pt>
                <c:pt idx="153">
                  <c:v>116.44512</c:v>
                </c:pt>
                <c:pt idx="154">
                  <c:v>103.126893</c:v>
                </c:pt>
                <c:pt idx="155">
                  <c:v>99.138910999999993</c:v>
                </c:pt>
                <c:pt idx="156">
                  <c:v>115.21581500000001</c:v>
                </c:pt>
                <c:pt idx="157">
                  <c:v>115.75514</c:v>
                </c:pt>
                <c:pt idx="158">
                  <c:v>118.009929</c:v>
                </c:pt>
                <c:pt idx="159">
                  <c:v>110.51159699999999</c:v>
                </c:pt>
                <c:pt idx="160">
                  <c:v>106.59627</c:v>
                </c:pt>
                <c:pt idx="161">
                  <c:v>95.874361000000007</c:v>
                </c:pt>
                <c:pt idx="162">
                  <c:v>103.022245</c:v>
                </c:pt>
                <c:pt idx="163">
                  <c:v>97.873906000000005</c:v>
                </c:pt>
                <c:pt idx="164">
                  <c:v>97.851228000000006</c:v>
                </c:pt>
                <c:pt idx="165">
                  <c:v>105.386781</c:v>
                </c:pt>
                <c:pt idx="166">
                  <c:v>98.98554399999999</c:v>
                </c:pt>
                <c:pt idx="167">
                  <c:v>105.91879999999999</c:v>
                </c:pt>
                <c:pt idx="168">
                  <c:v>114.513373</c:v>
                </c:pt>
                <c:pt idx="169">
                  <c:v>116.04289600000001</c:v>
                </c:pt>
                <c:pt idx="170">
                  <c:v>113.04319599999999</c:v>
                </c:pt>
                <c:pt idx="171">
                  <c:v>108.79373199999999</c:v>
                </c:pt>
                <c:pt idx="172">
                  <c:v>111.474874</c:v>
                </c:pt>
                <c:pt idx="173">
                  <c:v>106.53438800000001</c:v>
                </c:pt>
                <c:pt idx="174">
                  <c:v>106.168576</c:v>
                </c:pt>
                <c:pt idx="175">
                  <c:v>111.07996399999999</c:v>
                </c:pt>
                <c:pt idx="176">
                  <c:v>111.32187399999999</c:v>
                </c:pt>
                <c:pt idx="177">
                  <c:v>110.28612700000001</c:v>
                </c:pt>
                <c:pt idx="178">
                  <c:v>106.11463900000001</c:v>
                </c:pt>
                <c:pt idx="179">
                  <c:v>98.030478000000002</c:v>
                </c:pt>
                <c:pt idx="180">
                  <c:v>107.301874</c:v>
                </c:pt>
                <c:pt idx="181">
                  <c:v>104.883492</c:v>
                </c:pt>
                <c:pt idx="182">
                  <c:v>103.92816499999999</c:v>
                </c:pt>
                <c:pt idx="183">
                  <c:v>105.714797</c:v>
                </c:pt>
                <c:pt idx="184">
                  <c:v>107.61541099999999</c:v>
                </c:pt>
                <c:pt idx="185">
                  <c:v>113.442243</c:v>
                </c:pt>
                <c:pt idx="186">
                  <c:v>111.025901</c:v>
                </c:pt>
                <c:pt idx="187">
                  <c:v>108.75178100000001</c:v>
                </c:pt>
                <c:pt idx="188">
                  <c:v>106.94131</c:v>
                </c:pt>
                <c:pt idx="189">
                  <c:v>100.025716</c:v>
                </c:pt>
                <c:pt idx="190">
                  <c:v>98.243588000000003</c:v>
                </c:pt>
                <c:pt idx="191">
                  <c:v>104.675783</c:v>
                </c:pt>
                <c:pt idx="192">
                  <c:v>95.983908999999997</c:v>
                </c:pt>
                <c:pt idx="193">
                  <c:v>50.748120999999998</c:v>
                </c:pt>
                <c:pt idx="194">
                  <c:v>108.196793</c:v>
                </c:pt>
                <c:pt idx="195">
                  <c:v>114.16419500000001</c:v>
                </c:pt>
                <c:pt idx="196">
                  <c:v>105.23657</c:v>
                </c:pt>
                <c:pt idx="197">
                  <c:v>109.50990700000001</c:v>
                </c:pt>
                <c:pt idx="198">
                  <c:v>112.26128</c:v>
                </c:pt>
                <c:pt idx="199">
                  <c:v>114.770071</c:v>
                </c:pt>
                <c:pt idx="200">
                  <c:v>111.32323</c:v>
                </c:pt>
                <c:pt idx="201">
                  <c:v>112.944857</c:v>
                </c:pt>
                <c:pt idx="202">
                  <c:v>112.02901800000001</c:v>
                </c:pt>
                <c:pt idx="203">
                  <c:v>103.475763</c:v>
                </c:pt>
                <c:pt idx="204">
                  <c:v>95.388464000000013</c:v>
                </c:pt>
                <c:pt idx="205">
                  <c:v>100.801827</c:v>
                </c:pt>
                <c:pt idx="206">
                  <c:v>100.194118</c:v>
                </c:pt>
                <c:pt idx="207">
                  <c:v>103.183612</c:v>
                </c:pt>
                <c:pt idx="208">
                  <c:v>99.031807000000001</c:v>
                </c:pt>
                <c:pt idx="209">
                  <c:v>79.453776999999988</c:v>
                </c:pt>
                <c:pt idx="210">
                  <c:v>86.174580000000006</c:v>
                </c:pt>
                <c:pt idx="211">
                  <c:v>100.05690300000001</c:v>
                </c:pt>
                <c:pt idx="212">
                  <c:v>90.975528999999995</c:v>
                </c:pt>
                <c:pt idx="213">
                  <c:v>95.764218</c:v>
                </c:pt>
                <c:pt idx="214">
                  <c:v>103.73116400000001</c:v>
                </c:pt>
                <c:pt idx="215">
                  <c:v>111.029898</c:v>
                </c:pt>
                <c:pt idx="216">
                  <c:v>108.017042</c:v>
                </c:pt>
                <c:pt idx="217">
                  <c:v>103.323973</c:v>
                </c:pt>
                <c:pt idx="218">
                  <c:v>89.186820000000012</c:v>
                </c:pt>
                <c:pt idx="219">
                  <c:v>90.566204999999997</c:v>
                </c:pt>
                <c:pt idx="220">
                  <c:v>99.45468799999999</c:v>
                </c:pt>
                <c:pt idx="221">
                  <c:v>104.498205</c:v>
                </c:pt>
                <c:pt idx="222">
                  <c:v>97.449359000000001</c:v>
                </c:pt>
                <c:pt idx="223">
                  <c:v>44.881042000000001</c:v>
                </c:pt>
                <c:pt idx="224">
                  <c:v>43.219239000000002</c:v>
                </c:pt>
                <c:pt idx="225">
                  <c:v>64.212167999999991</c:v>
                </c:pt>
                <c:pt idx="226">
                  <c:v>75.54827499999999</c:v>
                </c:pt>
                <c:pt idx="227">
                  <c:v>98.857866000000016</c:v>
                </c:pt>
                <c:pt idx="228">
                  <c:v>97.618347999999997</c:v>
                </c:pt>
                <c:pt idx="229">
                  <c:v>84.792062999999999</c:v>
                </c:pt>
                <c:pt idx="230">
                  <c:v>85.655837000000005</c:v>
                </c:pt>
                <c:pt idx="231">
                  <c:v>94.4238</c:v>
                </c:pt>
                <c:pt idx="232">
                  <c:v>73.583860999999999</c:v>
                </c:pt>
                <c:pt idx="233">
                  <c:v>94.146371000000002</c:v>
                </c:pt>
                <c:pt idx="234">
                  <c:v>89.998292000000006</c:v>
                </c:pt>
                <c:pt idx="235">
                  <c:v>84.75018399999999</c:v>
                </c:pt>
                <c:pt idx="236">
                  <c:v>77.135643000000002</c:v>
                </c:pt>
                <c:pt idx="237">
                  <c:v>88.685634999999991</c:v>
                </c:pt>
                <c:pt idx="238">
                  <c:v>99.836092999999991</c:v>
                </c:pt>
                <c:pt idx="239">
                  <c:v>94.513408999999996</c:v>
                </c:pt>
                <c:pt idx="240">
                  <c:v>60.079542000000004</c:v>
                </c:pt>
                <c:pt idx="241">
                  <c:v>101.46353300000001</c:v>
                </c:pt>
                <c:pt idx="242">
                  <c:v>102.002253</c:v>
                </c:pt>
                <c:pt idx="243">
                  <c:v>95.179627999999994</c:v>
                </c:pt>
                <c:pt idx="244">
                  <c:v>72.560278000000011</c:v>
                </c:pt>
                <c:pt idx="245">
                  <c:v>84.722206</c:v>
                </c:pt>
                <c:pt idx="246">
                  <c:v>82.966399999999993</c:v>
                </c:pt>
                <c:pt idx="247">
                  <c:v>79.116305999999994</c:v>
                </c:pt>
                <c:pt idx="248">
                  <c:v>81.048804000000004</c:v>
                </c:pt>
                <c:pt idx="249">
                  <c:v>85.245213000000007</c:v>
                </c:pt>
                <c:pt idx="250">
                  <c:v>77.987379000000004</c:v>
                </c:pt>
                <c:pt idx="251">
                  <c:v>50.409033999999998</c:v>
                </c:pt>
                <c:pt idx="252">
                  <c:v>58.465622000000003</c:v>
                </c:pt>
                <c:pt idx="253">
                  <c:v>83.235032000000004</c:v>
                </c:pt>
                <c:pt idx="254">
                  <c:v>87.707205000000002</c:v>
                </c:pt>
                <c:pt idx="255">
                  <c:v>91.32136100000001</c:v>
                </c:pt>
                <c:pt idx="256">
                  <c:v>89.414111999999989</c:v>
                </c:pt>
                <c:pt idx="257">
                  <c:v>55.389625000000002</c:v>
                </c:pt>
                <c:pt idx="258">
                  <c:v>72.229038000000003</c:v>
                </c:pt>
                <c:pt idx="259">
                  <c:v>68.891384000000002</c:v>
                </c:pt>
                <c:pt idx="260">
                  <c:v>32.231015999999997</c:v>
                </c:pt>
                <c:pt idx="261">
                  <c:v>17.944908999999999</c:v>
                </c:pt>
                <c:pt idx="262">
                  <c:v>28.016767999999999</c:v>
                </c:pt>
                <c:pt idx="263">
                  <c:v>52.259012000000006</c:v>
                </c:pt>
                <c:pt idx="264">
                  <c:v>40.707363999999998</c:v>
                </c:pt>
                <c:pt idx="265">
                  <c:v>49.593767999999997</c:v>
                </c:pt>
                <c:pt idx="266">
                  <c:v>45.384362000000003</c:v>
                </c:pt>
                <c:pt idx="267">
                  <c:v>43.150815999999999</c:v>
                </c:pt>
                <c:pt idx="268">
                  <c:v>58.521273999999998</c:v>
                </c:pt>
                <c:pt idx="269">
                  <c:v>56.667131999999995</c:v>
                </c:pt>
                <c:pt idx="270">
                  <c:v>62.325137000000005</c:v>
                </c:pt>
                <c:pt idx="271">
                  <c:v>48.903733000000003</c:v>
                </c:pt>
                <c:pt idx="272">
                  <c:v>23.888902999999999</c:v>
                </c:pt>
                <c:pt idx="273">
                  <c:v>65.973414999999989</c:v>
                </c:pt>
                <c:pt idx="274">
                  <c:v>66.712455000000006</c:v>
                </c:pt>
                <c:pt idx="275">
                  <c:v>32.841544999999996</c:v>
                </c:pt>
                <c:pt idx="276">
                  <c:v>63.790446000000003</c:v>
                </c:pt>
                <c:pt idx="277">
                  <c:v>83.030772999999996</c:v>
                </c:pt>
                <c:pt idx="278">
                  <c:v>78.164403000000007</c:v>
                </c:pt>
                <c:pt idx="279">
                  <c:v>69.787165999999999</c:v>
                </c:pt>
                <c:pt idx="280">
                  <c:v>43.503295000000001</c:v>
                </c:pt>
                <c:pt idx="281">
                  <c:v>41.389898000000002</c:v>
                </c:pt>
                <c:pt idx="282">
                  <c:v>71.225363000000002</c:v>
                </c:pt>
                <c:pt idx="283">
                  <c:v>53.491374999999998</c:v>
                </c:pt>
                <c:pt idx="284">
                  <c:v>52.760112999999997</c:v>
                </c:pt>
                <c:pt idx="285">
                  <c:v>66.839287999999996</c:v>
                </c:pt>
                <c:pt idx="286">
                  <c:v>37.535010999999997</c:v>
                </c:pt>
                <c:pt idx="287">
                  <c:v>27.310642999999999</c:v>
                </c:pt>
                <c:pt idx="288">
                  <c:v>17.075662000000001</c:v>
                </c:pt>
                <c:pt idx="289">
                  <c:v>33.559718999999994</c:v>
                </c:pt>
                <c:pt idx="290">
                  <c:v>37.354078000000001</c:v>
                </c:pt>
                <c:pt idx="291">
                  <c:v>55.645926999999993</c:v>
                </c:pt>
                <c:pt idx="292">
                  <c:v>47.439793999999999</c:v>
                </c:pt>
                <c:pt idx="293">
                  <c:v>19.948184999999999</c:v>
                </c:pt>
                <c:pt idx="294">
                  <c:v>22.616401999999997</c:v>
                </c:pt>
                <c:pt idx="295">
                  <c:v>29.251636999999999</c:v>
                </c:pt>
                <c:pt idx="296">
                  <c:v>29.942883000000002</c:v>
                </c:pt>
                <c:pt idx="297">
                  <c:v>56.534925000000001</c:v>
                </c:pt>
                <c:pt idx="298">
                  <c:v>67.33386999999999</c:v>
                </c:pt>
                <c:pt idx="299">
                  <c:v>58.553756999999997</c:v>
                </c:pt>
                <c:pt idx="300">
                  <c:v>64.551169999999999</c:v>
                </c:pt>
                <c:pt idx="301">
                  <c:v>61.353738</c:v>
                </c:pt>
                <c:pt idx="302">
                  <c:v>45.062063999999999</c:v>
                </c:pt>
                <c:pt idx="303">
                  <c:v>46.886746000000002</c:v>
                </c:pt>
                <c:pt idx="304">
                  <c:v>50.67116</c:v>
                </c:pt>
                <c:pt idx="305">
                  <c:v>44.133541999999998</c:v>
                </c:pt>
                <c:pt idx="306">
                  <c:v>37.185421999999996</c:v>
                </c:pt>
                <c:pt idx="307">
                  <c:v>14.289721999999999</c:v>
                </c:pt>
                <c:pt idx="308">
                  <c:v>23.730008000000002</c:v>
                </c:pt>
                <c:pt idx="309">
                  <c:v>28.687491000000001</c:v>
                </c:pt>
                <c:pt idx="310">
                  <c:v>17.119696000000001</c:v>
                </c:pt>
                <c:pt idx="311">
                  <c:v>16.471001000000001</c:v>
                </c:pt>
                <c:pt idx="312">
                  <c:v>34.717674000000009</c:v>
                </c:pt>
                <c:pt idx="313">
                  <c:v>18.780669999999997</c:v>
                </c:pt>
                <c:pt idx="314">
                  <c:v>15.768985000000001</c:v>
                </c:pt>
                <c:pt idx="315">
                  <c:v>10.982524999999999</c:v>
                </c:pt>
                <c:pt idx="316">
                  <c:v>23.570340000000002</c:v>
                </c:pt>
                <c:pt idx="317">
                  <c:v>31.111670999999998</c:v>
                </c:pt>
                <c:pt idx="318">
                  <c:v>29.784642999999999</c:v>
                </c:pt>
                <c:pt idx="319">
                  <c:v>37.532074999999999</c:v>
                </c:pt>
                <c:pt idx="320">
                  <c:v>53.596322000000001</c:v>
                </c:pt>
                <c:pt idx="321">
                  <c:v>47.079932999999997</c:v>
                </c:pt>
                <c:pt idx="322">
                  <c:v>25.723277</c:v>
                </c:pt>
                <c:pt idx="323">
                  <c:v>31.128603999999999</c:v>
                </c:pt>
                <c:pt idx="324">
                  <c:v>32.173569999999998</c:v>
                </c:pt>
                <c:pt idx="325">
                  <c:v>41.164495000000002</c:v>
                </c:pt>
                <c:pt idx="326">
                  <c:v>47.874561999999997</c:v>
                </c:pt>
                <c:pt idx="327">
                  <c:v>42.630766000000001</c:v>
                </c:pt>
                <c:pt idx="328">
                  <c:v>56.757370000000002</c:v>
                </c:pt>
                <c:pt idx="329">
                  <c:v>61.114052000000001</c:v>
                </c:pt>
                <c:pt idx="330">
                  <c:v>56.928246000000001</c:v>
                </c:pt>
                <c:pt idx="331">
                  <c:v>32.912245999999996</c:v>
                </c:pt>
                <c:pt idx="332">
                  <c:v>36.463912999999998</c:v>
                </c:pt>
                <c:pt idx="333">
                  <c:v>50.449203000000004</c:v>
                </c:pt>
                <c:pt idx="334">
                  <c:v>33.473076999999996</c:v>
                </c:pt>
                <c:pt idx="335">
                  <c:v>30.679369999999999</c:v>
                </c:pt>
                <c:pt idx="336">
                  <c:v>52.748882999999999</c:v>
                </c:pt>
                <c:pt idx="337">
                  <c:v>56.922052999999998</c:v>
                </c:pt>
                <c:pt idx="338">
                  <c:v>56.962680999999996</c:v>
                </c:pt>
                <c:pt idx="339">
                  <c:v>53.861737999999995</c:v>
                </c:pt>
                <c:pt idx="340">
                  <c:v>34.926500999999995</c:v>
                </c:pt>
                <c:pt idx="341">
                  <c:v>16.516825000000001</c:v>
                </c:pt>
                <c:pt idx="342">
                  <c:v>48.540538999999995</c:v>
                </c:pt>
                <c:pt idx="343">
                  <c:v>45.012703999999999</c:v>
                </c:pt>
                <c:pt idx="344">
                  <c:v>35.881593000000002</c:v>
                </c:pt>
                <c:pt idx="345">
                  <c:v>59.340322999999998</c:v>
                </c:pt>
                <c:pt idx="346">
                  <c:v>54.161625999999998</c:v>
                </c:pt>
                <c:pt idx="347">
                  <c:v>56.192132999999998</c:v>
                </c:pt>
                <c:pt idx="348">
                  <c:v>40.939911000000002</c:v>
                </c:pt>
                <c:pt idx="349">
                  <c:v>29.573712</c:v>
                </c:pt>
                <c:pt idx="350">
                  <c:v>36.903005999999991</c:v>
                </c:pt>
                <c:pt idx="351">
                  <c:v>55.997805</c:v>
                </c:pt>
                <c:pt idx="352">
                  <c:v>59.907061999999996</c:v>
                </c:pt>
                <c:pt idx="353">
                  <c:v>53.090128000000007</c:v>
                </c:pt>
                <c:pt idx="354">
                  <c:v>58.987027999999995</c:v>
                </c:pt>
                <c:pt idx="355">
                  <c:v>73.917321000000001</c:v>
                </c:pt>
                <c:pt idx="356">
                  <c:v>72.698616000000001</c:v>
                </c:pt>
                <c:pt idx="357">
                  <c:v>60.787726999999997</c:v>
                </c:pt>
                <c:pt idx="358">
                  <c:v>73.094904</c:v>
                </c:pt>
                <c:pt idx="359">
                  <c:v>53.021622000000001</c:v>
                </c:pt>
                <c:pt idx="360">
                  <c:v>75.791345000000007</c:v>
                </c:pt>
                <c:pt idx="361">
                  <c:v>82.199021999999999</c:v>
                </c:pt>
                <c:pt idx="362">
                  <c:v>79.251259000000005</c:v>
                </c:pt>
                <c:pt idx="363">
                  <c:v>79.953611000000009</c:v>
                </c:pt>
                <c:pt idx="364">
                  <c:v>82.789330000000007</c:v>
                </c:pt>
                <c:pt idx="365">
                  <c:v>81.991658999999999</c:v>
                </c:pt>
                <c:pt idx="366">
                  <c:v>86.131803000000005</c:v>
                </c:pt>
                <c:pt idx="367">
                  <c:v>89.821308000000002</c:v>
                </c:pt>
                <c:pt idx="368">
                  <c:v>92.349772999999999</c:v>
                </c:pt>
                <c:pt idx="369">
                  <c:v>87.295928000000004</c:v>
                </c:pt>
                <c:pt idx="370">
                  <c:v>77.827664999999996</c:v>
                </c:pt>
                <c:pt idx="371">
                  <c:v>42.269485000000003</c:v>
                </c:pt>
                <c:pt idx="372">
                  <c:v>40.880480000000006</c:v>
                </c:pt>
                <c:pt idx="373">
                  <c:v>71.397311999999999</c:v>
                </c:pt>
                <c:pt idx="374">
                  <c:v>73.991411999999997</c:v>
                </c:pt>
                <c:pt idx="375">
                  <c:v>73.875215999999995</c:v>
                </c:pt>
                <c:pt idx="376">
                  <c:v>67.877244000000005</c:v>
                </c:pt>
                <c:pt idx="377">
                  <c:v>78.837722999999997</c:v>
                </c:pt>
                <c:pt idx="378">
                  <c:v>58.580880999999998</c:v>
                </c:pt>
                <c:pt idx="379">
                  <c:v>71.233261999999996</c:v>
                </c:pt>
                <c:pt idx="380">
                  <c:v>87.471001000000001</c:v>
                </c:pt>
                <c:pt idx="381">
                  <c:v>74.355675000000005</c:v>
                </c:pt>
                <c:pt idx="382">
                  <c:v>65.193995999999999</c:v>
                </c:pt>
                <c:pt idx="383">
                  <c:v>65.838386</c:v>
                </c:pt>
                <c:pt idx="384">
                  <c:v>62.712156</c:v>
                </c:pt>
                <c:pt idx="385">
                  <c:v>68.458113999999995</c:v>
                </c:pt>
                <c:pt idx="386">
                  <c:v>79.482206000000005</c:v>
                </c:pt>
                <c:pt idx="387">
                  <c:v>69.471451999999999</c:v>
                </c:pt>
                <c:pt idx="388">
                  <c:v>91.260942</c:v>
                </c:pt>
                <c:pt idx="389">
                  <c:v>68.566562999999988</c:v>
                </c:pt>
                <c:pt idx="390">
                  <c:v>77.522385999999997</c:v>
                </c:pt>
                <c:pt idx="391">
                  <c:v>98.971661000000012</c:v>
                </c:pt>
                <c:pt idx="392">
                  <c:v>105.192836</c:v>
                </c:pt>
                <c:pt idx="393">
                  <c:v>103.75190499999999</c:v>
                </c:pt>
                <c:pt idx="394">
                  <c:v>107.401613</c:v>
                </c:pt>
                <c:pt idx="395">
                  <c:v>111.377053</c:v>
                </c:pt>
                <c:pt idx="396">
                  <c:v>105.17206200000001</c:v>
                </c:pt>
                <c:pt idx="397">
                  <c:v>48.205492</c:v>
                </c:pt>
                <c:pt idx="398">
                  <c:v>50.202725000000001</c:v>
                </c:pt>
                <c:pt idx="399">
                  <c:v>68.237877999999995</c:v>
                </c:pt>
                <c:pt idx="400">
                  <c:v>57.461326</c:v>
                </c:pt>
                <c:pt idx="401">
                  <c:v>52.935957000000002</c:v>
                </c:pt>
                <c:pt idx="402">
                  <c:v>93.369154000000009</c:v>
                </c:pt>
                <c:pt idx="403">
                  <c:v>76.153103000000002</c:v>
                </c:pt>
                <c:pt idx="404">
                  <c:v>105.938069</c:v>
                </c:pt>
                <c:pt idx="405">
                  <c:v>92.950095000000005</c:v>
                </c:pt>
                <c:pt idx="406">
                  <c:v>113.28592999999999</c:v>
                </c:pt>
                <c:pt idx="407">
                  <c:v>123.55278600000001</c:v>
                </c:pt>
                <c:pt idx="408">
                  <c:v>108.713094</c:v>
                </c:pt>
                <c:pt idx="409">
                  <c:v>84.449888000000001</c:v>
                </c:pt>
                <c:pt idx="410">
                  <c:v>81.073100000000011</c:v>
                </c:pt>
                <c:pt idx="411">
                  <c:v>114.28722200000001</c:v>
                </c:pt>
                <c:pt idx="412">
                  <c:v>122.43408899999999</c:v>
                </c:pt>
                <c:pt idx="413">
                  <c:v>121.16906200000001</c:v>
                </c:pt>
                <c:pt idx="414">
                  <c:v>120.25963800000001</c:v>
                </c:pt>
                <c:pt idx="415">
                  <c:v>112.19162299999999</c:v>
                </c:pt>
                <c:pt idx="416">
                  <c:v>86.766396</c:v>
                </c:pt>
                <c:pt idx="417">
                  <c:v>110.426202</c:v>
                </c:pt>
                <c:pt idx="418">
                  <c:v>95.68594800000001</c:v>
                </c:pt>
                <c:pt idx="419">
                  <c:v>123.89347199999999</c:v>
                </c:pt>
                <c:pt idx="420">
                  <c:v>130.54026500000001</c:v>
                </c:pt>
                <c:pt idx="421">
                  <c:v>115.048315</c:v>
                </c:pt>
                <c:pt idx="422">
                  <c:v>104.59406299999999</c:v>
                </c:pt>
                <c:pt idx="423">
                  <c:v>87.638688999999999</c:v>
                </c:pt>
                <c:pt idx="424">
                  <c:v>94.293553000000003</c:v>
                </c:pt>
                <c:pt idx="425">
                  <c:v>110.53283799999998</c:v>
                </c:pt>
                <c:pt idx="426">
                  <c:v>127.551481</c:v>
                </c:pt>
                <c:pt idx="427">
                  <c:v>117.66016999999999</c:v>
                </c:pt>
                <c:pt idx="428">
                  <c:v>140.45421900000002</c:v>
                </c:pt>
                <c:pt idx="429">
                  <c:v>131.96858600000002</c:v>
                </c:pt>
                <c:pt idx="430">
                  <c:v>126.82693399999999</c:v>
                </c:pt>
                <c:pt idx="431">
                  <c:v>132.18222399999999</c:v>
                </c:pt>
                <c:pt idx="432">
                  <c:v>116.71104700000001</c:v>
                </c:pt>
                <c:pt idx="433">
                  <c:v>114.17147</c:v>
                </c:pt>
                <c:pt idx="434">
                  <c:v>138.33109600000003</c:v>
                </c:pt>
                <c:pt idx="435">
                  <c:v>104.06918</c:v>
                </c:pt>
                <c:pt idx="436">
                  <c:v>121.37198299999999</c:v>
                </c:pt>
                <c:pt idx="437">
                  <c:v>110.630771</c:v>
                </c:pt>
                <c:pt idx="438">
                  <c:v>122.35445199999999</c:v>
                </c:pt>
                <c:pt idx="439">
                  <c:v>119.342474</c:v>
                </c:pt>
                <c:pt idx="440">
                  <c:v>144.188198</c:v>
                </c:pt>
                <c:pt idx="441">
                  <c:v>145.05044599999999</c:v>
                </c:pt>
                <c:pt idx="442">
                  <c:v>136.194278</c:v>
                </c:pt>
                <c:pt idx="443">
                  <c:v>139.79872800000001</c:v>
                </c:pt>
                <c:pt idx="444">
                  <c:v>114.334315</c:v>
                </c:pt>
                <c:pt idx="445">
                  <c:v>107.769004</c:v>
                </c:pt>
                <c:pt idx="446">
                  <c:v>116.34672400000001</c:v>
                </c:pt>
                <c:pt idx="447">
                  <c:v>145.25350899999998</c:v>
                </c:pt>
                <c:pt idx="448">
                  <c:v>143.50723099999999</c:v>
                </c:pt>
                <c:pt idx="449">
                  <c:v>144.78818500000003</c:v>
                </c:pt>
                <c:pt idx="450">
                  <c:v>125.38563799999999</c:v>
                </c:pt>
                <c:pt idx="451">
                  <c:v>109.92610400000001</c:v>
                </c:pt>
                <c:pt idx="452">
                  <c:v>103.34577400000001</c:v>
                </c:pt>
                <c:pt idx="453">
                  <c:v>110.06460700000001</c:v>
                </c:pt>
                <c:pt idx="454">
                  <c:v>127.70328099999999</c:v>
                </c:pt>
                <c:pt idx="455">
                  <c:v>133.54557800000001</c:v>
                </c:pt>
                <c:pt idx="456">
                  <c:v>124.455432</c:v>
                </c:pt>
                <c:pt idx="457">
                  <c:v>140.48423600000001</c:v>
                </c:pt>
                <c:pt idx="458">
                  <c:v>155.09906099999998</c:v>
                </c:pt>
                <c:pt idx="459">
                  <c:v>142.350458</c:v>
                </c:pt>
                <c:pt idx="460">
                  <c:v>142.07624900000002</c:v>
                </c:pt>
                <c:pt idx="461">
                  <c:v>140.72897700000001</c:v>
                </c:pt>
                <c:pt idx="462">
                  <c:v>137.97235899999998</c:v>
                </c:pt>
                <c:pt idx="463">
                  <c:v>154.38725099999999</c:v>
                </c:pt>
                <c:pt idx="464">
                  <c:v>147.037983</c:v>
                </c:pt>
                <c:pt idx="465">
                  <c:v>136.12856500000001</c:v>
                </c:pt>
                <c:pt idx="466">
                  <c:v>134.17357800000002</c:v>
                </c:pt>
                <c:pt idx="467">
                  <c:v>122.26504100000001</c:v>
                </c:pt>
                <c:pt idx="468">
                  <c:v>144.82706199999998</c:v>
                </c:pt>
                <c:pt idx="469">
                  <c:v>150.76968199999999</c:v>
                </c:pt>
                <c:pt idx="470">
                  <c:v>121.58065300000001</c:v>
                </c:pt>
                <c:pt idx="471">
                  <c:v>126.31832799999999</c:v>
                </c:pt>
                <c:pt idx="472">
                  <c:v>127.47469700000001</c:v>
                </c:pt>
                <c:pt idx="473">
                  <c:v>109.751002</c:v>
                </c:pt>
                <c:pt idx="474">
                  <c:v>100.609866</c:v>
                </c:pt>
                <c:pt idx="475">
                  <c:v>76.472811000000007</c:v>
                </c:pt>
                <c:pt idx="476">
                  <c:v>76.783833000000001</c:v>
                </c:pt>
                <c:pt idx="477">
                  <c:v>110.17815299999999</c:v>
                </c:pt>
                <c:pt idx="478">
                  <c:v>123.15555499999999</c:v>
                </c:pt>
                <c:pt idx="479">
                  <c:v>93.167641000000003</c:v>
                </c:pt>
                <c:pt idx="480">
                  <c:v>72.789244999999994</c:v>
                </c:pt>
                <c:pt idx="481">
                  <c:v>85.305626999999987</c:v>
                </c:pt>
                <c:pt idx="482">
                  <c:v>105.54447400000001</c:v>
                </c:pt>
                <c:pt idx="483">
                  <c:v>106.250502</c:v>
                </c:pt>
                <c:pt idx="484">
                  <c:v>129.569952</c:v>
                </c:pt>
                <c:pt idx="485">
                  <c:v>98.401563999999993</c:v>
                </c:pt>
                <c:pt idx="486">
                  <c:v>103.16937</c:v>
                </c:pt>
                <c:pt idx="487">
                  <c:v>120.423085</c:v>
                </c:pt>
                <c:pt idx="488">
                  <c:v>125.16096499999999</c:v>
                </c:pt>
                <c:pt idx="489">
                  <c:v>127.735816</c:v>
                </c:pt>
                <c:pt idx="490">
                  <c:v>141.15463800000001</c:v>
                </c:pt>
                <c:pt idx="491">
                  <c:v>59.535052999999998</c:v>
                </c:pt>
                <c:pt idx="492">
                  <c:v>65.587326000000004</c:v>
                </c:pt>
                <c:pt idx="493">
                  <c:v>119.162999</c:v>
                </c:pt>
                <c:pt idx="494">
                  <c:v>133.34664999999998</c:v>
                </c:pt>
                <c:pt idx="495">
                  <c:v>129.843614</c:v>
                </c:pt>
                <c:pt idx="496">
                  <c:v>123.50556399999999</c:v>
                </c:pt>
                <c:pt idx="497">
                  <c:v>124.59960000000001</c:v>
                </c:pt>
                <c:pt idx="498">
                  <c:v>148.32350099999999</c:v>
                </c:pt>
                <c:pt idx="499">
                  <c:v>158.01229800000002</c:v>
                </c:pt>
                <c:pt idx="500">
                  <c:v>152.66743500000001</c:v>
                </c:pt>
                <c:pt idx="501">
                  <c:v>141.857394</c:v>
                </c:pt>
                <c:pt idx="502">
                  <c:v>113.10303200000001</c:v>
                </c:pt>
                <c:pt idx="503">
                  <c:v>117.32886999999999</c:v>
                </c:pt>
                <c:pt idx="504">
                  <c:v>119.38496000000001</c:v>
                </c:pt>
                <c:pt idx="505">
                  <c:v>99.575516000000007</c:v>
                </c:pt>
                <c:pt idx="506">
                  <c:v>155.76371399999999</c:v>
                </c:pt>
                <c:pt idx="507">
                  <c:v>152.01008199999998</c:v>
                </c:pt>
                <c:pt idx="508">
                  <c:v>148.014927</c:v>
                </c:pt>
                <c:pt idx="509">
                  <c:v>134.86253600000001</c:v>
                </c:pt>
                <c:pt idx="510">
                  <c:v>145.55550099999999</c:v>
                </c:pt>
                <c:pt idx="511">
                  <c:v>137.352531</c:v>
                </c:pt>
                <c:pt idx="512">
                  <c:v>137.04166000000001</c:v>
                </c:pt>
                <c:pt idx="513">
                  <c:v>144.070438</c:v>
                </c:pt>
                <c:pt idx="514">
                  <c:v>154.94057400000003</c:v>
                </c:pt>
                <c:pt idx="515">
                  <c:v>146.47155300000003</c:v>
                </c:pt>
                <c:pt idx="516">
                  <c:v>134.50713500000001</c:v>
                </c:pt>
                <c:pt idx="517">
                  <c:v>140.62016599999998</c:v>
                </c:pt>
                <c:pt idx="518">
                  <c:v>150.66038599999999</c:v>
                </c:pt>
                <c:pt idx="519">
                  <c:v>129.60574699999998</c:v>
                </c:pt>
                <c:pt idx="520">
                  <c:v>131.33787000000001</c:v>
                </c:pt>
                <c:pt idx="521">
                  <c:v>144.35227799999998</c:v>
                </c:pt>
                <c:pt idx="522">
                  <c:v>155.54117000000002</c:v>
                </c:pt>
                <c:pt idx="523">
                  <c:v>154.65964600000001</c:v>
                </c:pt>
                <c:pt idx="524">
                  <c:v>146.97024399999998</c:v>
                </c:pt>
                <c:pt idx="525">
                  <c:v>147.10348400000001</c:v>
                </c:pt>
                <c:pt idx="526">
                  <c:v>142.59994</c:v>
                </c:pt>
                <c:pt idx="527">
                  <c:v>161.04785100000004</c:v>
                </c:pt>
                <c:pt idx="528">
                  <c:v>159.127296</c:v>
                </c:pt>
                <c:pt idx="529">
                  <c:v>151.01801900000001</c:v>
                </c:pt>
                <c:pt idx="530">
                  <c:v>144.6146</c:v>
                </c:pt>
                <c:pt idx="531">
                  <c:v>137.15288200000001</c:v>
                </c:pt>
                <c:pt idx="532">
                  <c:v>131.433616</c:v>
                </c:pt>
                <c:pt idx="533">
                  <c:v>141.119574</c:v>
                </c:pt>
                <c:pt idx="534">
                  <c:v>147.220989</c:v>
                </c:pt>
                <c:pt idx="535">
                  <c:v>151.08956000000001</c:v>
                </c:pt>
                <c:pt idx="536">
                  <c:v>148.44709800000001</c:v>
                </c:pt>
                <c:pt idx="537">
                  <c:v>137.361672</c:v>
                </c:pt>
                <c:pt idx="538">
                  <c:v>149.28779</c:v>
                </c:pt>
                <c:pt idx="539">
                  <c:v>164.24027900000002</c:v>
                </c:pt>
                <c:pt idx="540">
                  <c:v>158.25809600000002</c:v>
                </c:pt>
                <c:pt idx="541">
                  <c:v>148.75172800000001</c:v>
                </c:pt>
                <c:pt idx="542">
                  <c:v>157.75624500000001</c:v>
                </c:pt>
                <c:pt idx="543">
                  <c:v>153.59593799999999</c:v>
                </c:pt>
                <c:pt idx="544">
                  <c:v>146.944534</c:v>
                </c:pt>
                <c:pt idx="545">
                  <c:v>157.70444400000002</c:v>
                </c:pt>
                <c:pt idx="546">
                  <c:v>159.641605</c:v>
                </c:pt>
                <c:pt idx="547">
                  <c:v>160.946381</c:v>
                </c:pt>
                <c:pt idx="548">
                  <c:v>154.615095</c:v>
                </c:pt>
                <c:pt idx="549">
                  <c:v>154.15444399999998</c:v>
                </c:pt>
                <c:pt idx="550">
                  <c:v>153.29989799999998</c:v>
                </c:pt>
                <c:pt idx="551">
                  <c:v>130.916706</c:v>
                </c:pt>
                <c:pt idx="552">
                  <c:v>149.32700299999999</c:v>
                </c:pt>
                <c:pt idx="553">
                  <c:v>138.871801</c:v>
                </c:pt>
                <c:pt idx="554">
                  <c:v>118.807481</c:v>
                </c:pt>
                <c:pt idx="555">
                  <c:v>148.40572</c:v>
                </c:pt>
                <c:pt idx="556">
                  <c:v>155.69850099999999</c:v>
                </c:pt>
                <c:pt idx="557">
                  <c:v>152.719471</c:v>
                </c:pt>
                <c:pt idx="558">
                  <c:v>147.996522</c:v>
                </c:pt>
                <c:pt idx="559">
                  <c:v>152.08022599999998</c:v>
                </c:pt>
                <c:pt idx="560">
                  <c:v>141.41481999999999</c:v>
                </c:pt>
                <c:pt idx="561">
                  <c:v>146.34521100000001</c:v>
                </c:pt>
                <c:pt idx="562">
                  <c:v>153.36753200000001</c:v>
                </c:pt>
                <c:pt idx="563">
                  <c:v>137.79235699999998</c:v>
                </c:pt>
                <c:pt idx="564">
                  <c:v>149.33111600000001</c:v>
                </c:pt>
                <c:pt idx="565">
                  <c:v>146.58249599999999</c:v>
                </c:pt>
                <c:pt idx="566">
                  <c:v>146.10304300000001</c:v>
                </c:pt>
                <c:pt idx="567">
                  <c:v>144.10764200000003</c:v>
                </c:pt>
                <c:pt idx="568">
                  <c:v>143.66591500000001</c:v>
                </c:pt>
                <c:pt idx="569">
                  <c:v>143.52281400000001</c:v>
                </c:pt>
                <c:pt idx="570">
                  <c:v>131.73344500000002</c:v>
                </c:pt>
                <c:pt idx="571">
                  <c:v>85.459106000000006</c:v>
                </c:pt>
                <c:pt idx="572">
                  <c:v>110.997637</c:v>
                </c:pt>
                <c:pt idx="573">
                  <c:v>141.29713000000001</c:v>
                </c:pt>
                <c:pt idx="574">
                  <c:v>139.64534900000001</c:v>
                </c:pt>
                <c:pt idx="575">
                  <c:v>135.33954900000001</c:v>
                </c:pt>
                <c:pt idx="576">
                  <c:v>145.87965899999998</c:v>
                </c:pt>
                <c:pt idx="577">
                  <c:v>130.54316800000001</c:v>
                </c:pt>
                <c:pt idx="578">
                  <c:v>69.105034000000003</c:v>
                </c:pt>
                <c:pt idx="579">
                  <c:v>38.813513</c:v>
                </c:pt>
                <c:pt idx="580">
                  <c:v>104.362629</c:v>
                </c:pt>
                <c:pt idx="581">
                  <c:v>119.65685000000001</c:v>
                </c:pt>
                <c:pt idx="582">
                  <c:v>121.33107200000001</c:v>
                </c:pt>
                <c:pt idx="583">
                  <c:v>105.225438</c:v>
                </c:pt>
                <c:pt idx="584">
                  <c:v>124.13243799999999</c:v>
                </c:pt>
                <c:pt idx="585">
                  <c:v>107.31618699999999</c:v>
                </c:pt>
                <c:pt idx="586">
                  <c:v>122.46715500000001</c:v>
                </c:pt>
                <c:pt idx="587">
                  <c:v>116.246014</c:v>
                </c:pt>
                <c:pt idx="588">
                  <c:v>115.80509699999999</c:v>
                </c:pt>
                <c:pt idx="589">
                  <c:v>125.21198299999999</c:v>
                </c:pt>
                <c:pt idx="590">
                  <c:v>113.033214</c:v>
                </c:pt>
                <c:pt idx="591">
                  <c:v>82.169178000000002</c:v>
                </c:pt>
                <c:pt idx="592">
                  <c:v>71.069744999999998</c:v>
                </c:pt>
                <c:pt idx="593">
                  <c:v>80.584566000000009</c:v>
                </c:pt>
                <c:pt idx="594">
                  <c:v>94.975397000000001</c:v>
                </c:pt>
                <c:pt idx="595">
                  <c:v>113.43906700000001</c:v>
                </c:pt>
                <c:pt idx="596">
                  <c:v>134.27815699999999</c:v>
                </c:pt>
                <c:pt idx="597">
                  <c:v>77.363046999999995</c:v>
                </c:pt>
                <c:pt idx="598">
                  <c:v>131.40779599999999</c:v>
                </c:pt>
                <c:pt idx="599">
                  <c:v>135.50163000000001</c:v>
                </c:pt>
                <c:pt idx="600">
                  <c:v>121.84695300000001</c:v>
                </c:pt>
                <c:pt idx="601">
                  <c:v>134.863631</c:v>
                </c:pt>
                <c:pt idx="602">
                  <c:v>128.07150999999999</c:v>
                </c:pt>
                <c:pt idx="603">
                  <c:v>123.78243499999999</c:v>
                </c:pt>
                <c:pt idx="604">
                  <c:v>128.89891</c:v>
                </c:pt>
                <c:pt idx="605">
                  <c:v>130.21517300000002</c:v>
                </c:pt>
                <c:pt idx="606">
                  <c:v>125.488322</c:v>
                </c:pt>
                <c:pt idx="607">
                  <c:v>130.32539199999999</c:v>
                </c:pt>
                <c:pt idx="608">
                  <c:v>125.11716199999999</c:v>
                </c:pt>
                <c:pt idx="609">
                  <c:v>118.01702299999999</c:v>
                </c:pt>
                <c:pt idx="610">
                  <c:v>120.533817</c:v>
                </c:pt>
                <c:pt idx="611">
                  <c:v>122.049132</c:v>
                </c:pt>
                <c:pt idx="612">
                  <c:v>118.636257</c:v>
                </c:pt>
                <c:pt idx="613">
                  <c:v>115.414249</c:v>
                </c:pt>
                <c:pt idx="614">
                  <c:v>118.409454</c:v>
                </c:pt>
                <c:pt idx="615">
                  <c:v>115.360595</c:v>
                </c:pt>
                <c:pt idx="616">
                  <c:v>118.95877399999999</c:v>
                </c:pt>
                <c:pt idx="617">
                  <c:v>120.64824399999999</c:v>
                </c:pt>
                <c:pt idx="618">
                  <c:v>117.48099800000001</c:v>
                </c:pt>
                <c:pt idx="619">
                  <c:v>86.081459000000009</c:v>
                </c:pt>
                <c:pt idx="620">
                  <c:v>68.844414</c:v>
                </c:pt>
                <c:pt idx="621">
                  <c:v>76.667000999999999</c:v>
                </c:pt>
                <c:pt idx="622">
                  <c:v>61.498703999999996</c:v>
                </c:pt>
                <c:pt idx="623">
                  <c:v>63.355337999999996</c:v>
                </c:pt>
                <c:pt idx="624">
                  <c:v>67.985439</c:v>
                </c:pt>
                <c:pt idx="625">
                  <c:v>21.934614</c:v>
                </c:pt>
                <c:pt idx="626">
                  <c:v>69.251991000000004</c:v>
                </c:pt>
                <c:pt idx="627">
                  <c:v>89.275255000000001</c:v>
                </c:pt>
                <c:pt idx="628">
                  <c:v>36.246982000000003</c:v>
                </c:pt>
                <c:pt idx="629">
                  <c:v>47.990879</c:v>
                </c:pt>
                <c:pt idx="630">
                  <c:v>76.558424000000002</c:v>
                </c:pt>
                <c:pt idx="631">
                  <c:v>54.231637999999997</c:v>
                </c:pt>
                <c:pt idx="632">
                  <c:v>36.141512999999996</c:v>
                </c:pt>
                <c:pt idx="633">
                  <c:v>64.703523000000004</c:v>
                </c:pt>
                <c:pt idx="634">
                  <c:v>67.056303</c:v>
                </c:pt>
                <c:pt idx="635">
                  <c:v>50.034962</c:v>
                </c:pt>
                <c:pt idx="636">
                  <c:v>68.188317999999995</c:v>
                </c:pt>
                <c:pt idx="637">
                  <c:v>36.451591000000001</c:v>
                </c:pt>
                <c:pt idx="638">
                  <c:v>46.031711999999999</c:v>
                </c:pt>
                <c:pt idx="639">
                  <c:v>40.612004999999996</c:v>
                </c:pt>
                <c:pt idx="640">
                  <c:v>52.618447999999994</c:v>
                </c:pt>
                <c:pt idx="641">
                  <c:v>41.754472</c:v>
                </c:pt>
                <c:pt idx="642">
                  <c:v>65.843980999999999</c:v>
                </c:pt>
                <c:pt idx="643">
                  <c:v>84.995985999999988</c:v>
                </c:pt>
                <c:pt idx="644">
                  <c:v>79.835048</c:v>
                </c:pt>
                <c:pt idx="645">
                  <c:v>63.507482000000003</c:v>
                </c:pt>
                <c:pt idx="646">
                  <c:v>68.158169999999998</c:v>
                </c:pt>
                <c:pt idx="647">
                  <c:v>72.630984999999995</c:v>
                </c:pt>
                <c:pt idx="648">
                  <c:v>43.655624000000003</c:v>
                </c:pt>
                <c:pt idx="649">
                  <c:v>51.466819000000001</c:v>
                </c:pt>
                <c:pt idx="650">
                  <c:v>72.91707000000001</c:v>
                </c:pt>
                <c:pt idx="651">
                  <c:v>79.759754000000001</c:v>
                </c:pt>
                <c:pt idx="652">
                  <c:v>71.039239999999992</c:v>
                </c:pt>
                <c:pt idx="653">
                  <c:v>59.415500000000002</c:v>
                </c:pt>
                <c:pt idx="654">
                  <c:v>69.848572000000004</c:v>
                </c:pt>
                <c:pt idx="655">
                  <c:v>82.089074999999994</c:v>
                </c:pt>
                <c:pt idx="656">
                  <c:v>86.218192999999999</c:v>
                </c:pt>
                <c:pt idx="657">
                  <c:v>80.296768999999998</c:v>
                </c:pt>
                <c:pt idx="658">
                  <c:v>71.9405</c:v>
                </c:pt>
                <c:pt idx="659">
                  <c:v>80.505577000000002</c:v>
                </c:pt>
                <c:pt idx="660">
                  <c:v>88.164876000000007</c:v>
                </c:pt>
                <c:pt idx="661">
                  <c:v>90.974949000000009</c:v>
                </c:pt>
                <c:pt idx="662">
                  <c:v>82.571436999999989</c:v>
                </c:pt>
                <c:pt idx="663">
                  <c:v>75.435936999999996</c:v>
                </c:pt>
                <c:pt idx="664">
                  <c:v>55.444144999999999</c:v>
                </c:pt>
                <c:pt idx="665">
                  <c:v>29.677868</c:v>
                </c:pt>
                <c:pt idx="666">
                  <c:v>34.865326000000003</c:v>
                </c:pt>
                <c:pt idx="667">
                  <c:v>25.240200000000002</c:v>
                </c:pt>
                <c:pt idx="668">
                  <c:v>46.819038999999997</c:v>
                </c:pt>
                <c:pt idx="669">
                  <c:v>72.090434999999999</c:v>
                </c:pt>
                <c:pt idx="670">
                  <c:v>65.798073000000002</c:v>
                </c:pt>
                <c:pt idx="671">
                  <c:v>32.699455</c:v>
                </c:pt>
                <c:pt idx="672">
                  <c:v>38.376978000000001</c:v>
                </c:pt>
                <c:pt idx="673">
                  <c:v>40.194800999999998</c:v>
                </c:pt>
                <c:pt idx="674">
                  <c:v>32.479962</c:v>
                </c:pt>
                <c:pt idx="675">
                  <c:v>51.001362</c:v>
                </c:pt>
                <c:pt idx="676">
                  <c:v>41.814520999999999</c:v>
                </c:pt>
                <c:pt idx="677">
                  <c:v>44.747978000000003</c:v>
                </c:pt>
                <c:pt idx="678">
                  <c:v>58.435447999999994</c:v>
                </c:pt>
                <c:pt idx="679">
                  <c:v>46.892511999999996</c:v>
                </c:pt>
                <c:pt idx="680">
                  <c:v>48.613869000000001</c:v>
                </c:pt>
                <c:pt idx="681">
                  <c:v>79.640462999999983</c:v>
                </c:pt>
                <c:pt idx="682">
                  <c:v>81.373981000000001</c:v>
                </c:pt>
                <c:pt idx="683">
                  <c:v>81.534304000000006</c:v>
                </c:pt>
                <c:pt idx="684">
                  <c:v>78.983294999999998</c:v>
                </c:pt>
                <c:pt idx="685">
                  <c:v>79.534385</c:v>
                </c:pt>
                <c:pt idx="686">
                  <c:v>78.967001999999994</c:v>
                </c:pt>
                <c:pt idx="687">
                  <c:v>47.568999000000005</c:v>
                </c:pt>
                <c:pt idx="688">
                  <c:v>77.624911999999995</c:v>
                </c:pt>
                <c:pt idx="689">
                  <c:v>78.030814000000007</c:v>
                </c:pt>
                <c:pt idx="690">
                  <c:v>77.777689999999993</c:v>
                </c:pt>
                <c:pt idx="691">
                  <c:v>77.432638999999995</c:v>
                </c:pt>
                <c:pt idx="692">
                  <c:v>71.49633</c:v>
                </c:pt>
                <c:pt idx="693">
                  <c:v>57.709153000000001</c:v>
                </c:pt>
                <c:pt idx="694">
                  <c:v>59.583220000000004</c:v>
                </c:pt>
                <c:pt idx="695">
                  <c:v>42.244174000000001</c:v>
                </c:pt>
                <c:pt idx="696">
                  <c:v>26.728804</c:v>
                </c:pt>
                <c:pt idx="697">
                  <c:v>68.956035</c:v>
                </c:pt>
                <c:pt idx="698">
                  <c:v>35.658654999999996</c:v>
                </c:pt>
                <c:pt idx="699">
                  <c:v>65.163443999999998</c:v>
                </c:pt>
                <c:pt idx="700">
                  <c:v>47.729921000000004</c:v>
                </c:pt>
                <c:pt idx="701">
                  <c:v>34.487565000000004</c:v>
                </c:pt>
                <c:pt idx="702">
                  <c:v>24.777777999999998</c:v>
                </c:pt>
                <c:pt idx="703">
                  <c:v>60.582135000000001</c:v>
                </c:pt>
                <c:pt idx="704">
                  <c:v>76.656891999999999</c:v>
                </c:pt>
                <c:pt idx="705">
                  <c:v>83.016259000000005</c:v>
                </c:pt>
                <c:pt idx="706">
                  <c:v>63.462061999999996</c:v>
                </c:pt>
                <c:pt idx="707">
                  <c:v>35.970074999999994</c:v>
                </c:pt>
                <c:pt idx="708">
                  <c:v>31.920556000000001</c:v>
                </c:pt>
                <c:pt idx="709">
                  <c:v>61.641739999999999</c:v>
                </c:pt>
                <c:pt idx="710">
                  <c:v>70.035195000000002</c:v>
                </c:pt>
                <c:pt idx="711">
                  <c:v>43.716620000000006</c:v>
                </c:pt>
                <c:pt idx="712">
                  <c:v>43.898980000000002</c:v>
                </c:pt>
                <c:pt idx="713">
                  <c:v>22.184312000000002</c:v>
                </c:pt>
                <c:pt idx="714">
                  <c:v>32.061104999999998</c:v>
                </c:pt>
                <c:pt idx="715">
                  <c:v>44.161414999999998</c:v>
                </c:pt>
                <c:pt idx="716">
                  <c:v>43.286101000000002</c:v>
                </c:pt>
                <c:pt idx="717">
                  <c:v>20.905069000000001</c:v>
                </c:pt>
                <c:pt idx="718">
                  <c:v>70.018907999999996</c:v>
                </c:pt>
                <c:pt idx="719">
                  <c:v>79.628083000000004</c:v>
                </c:pt>
                <c:pt idx="720">
                  <c:v>79.113975999999994</c:v>
                </c:pt>
                <c:pt idx="721">
                  <c:v>87.140363000000008</c:v>
                </c:pt>
                <c:pt idx="722">
                  <c:v>90.015534000000002</c:v>
                </c:pt>
                <c:pt idx="723">
                  <c:v>90.191419999999994</c:v>
                </c:pt>
                <c:pt idx="724">
                  <c:v>85.34348</c:v>
                </c:pt>
                <c:pt idx="725">
                  <c:v>84.530421000000004</c:v>
                </c:pt>
                <c:pt idx="726">
                  <c:v>77.504929000000004</c:v>
                </c:pt>
                <c:pt idx="727">
                  <c:v>57.338449999999995</c:v>
                </c:pt>
                <c:pt idx="728">
                  <c:v>71.777050000000003</c:v>
                </c:pt>
                <c:pt idx="729">
                  <c:v>82.371899999999997</c:v>
                </c:pt>
                <c:pt idx="730">
                  <c:v>100.076654335</c:v>
                </c:pt>
                <c:pt idx="731">
                  <c:v>102.817896971</c:v>
                </c:pt>
                <c:pt idx="732">
                  <c:v>101.86674612100001</c:v>
                </c:pt>
                <c:pt idx="733">
                  <c:v>104.42654705999999</c:v>
                </c:pt>
                <c:pt idx="734">
                  <c:v>83.483189148999998</c:v>
                </c:pt>
                <c:pt idx="735">
                  <c:v>79.058201829999987</c:v>
                </c:pt>
                <c:pt idx="736">
                  <c:v>59.206132384</c:v>
                </c:pt>
                <c:pt idx="737">
                  <c:v>36.119512687000004</c:v>
                </c:pt>
                <c:pt idx="738">
                  <c:v>25.564236529000002</c:v>
                </c:pt>
                <c:pt idx="739">
                  <c:v>74.891626804999987</c:v>
                </c:pt>
                <c:pt idx="740">
                  <c:v>34.661000000000001</c:v>
                </c:pt>
                <c:pt idx="741">
                  <c:v>81.04449913900001</c:v>
                </c:pt>
                <c:pt idx="742">
                  <c:v>75.808687190000001</c:v>
                </c:pt>
                <c:pt idx="743">
                  <c:v>71.889551789999999</c:v>
                </c:pt>
                <c:pt idx="744">
                  <c:v>41.744837726</c:v>
                </c:pt>
                <c:pt idx="745">
                  <c:v>88.372000142000005</c:v>
                </c:pt>
                <c:pt idx="746">
                  <c:v>117.902750776</c:v>
                </c:pt>
                <c:pt idx="747">
                  <c:v>110.547717257</c:v>
                </c:pt>
                <c:pt idx="748">
                  <c:v>117.50308939199999</c:v>
                </c:pt>
                <c:pt idx="749">
                  <c:v>117.953690806</c:v>
                </c:pt>
                <c:pt idx="750">
                  <c:v>102.32241299500001</c:v>
                </c:pt>
                <c:pt idx="751">
                  <c:v>67.525265064999999</c:v>
                </c:pt>
                <c:pt idx="752">
                  <c:v>94.466063301000005</c:v>
                </c:pt>
                <c:pt idx="753">
                  <c:v>95.249908887000004</c:v>
                </c:pt>
                <c:pt idx="754">
                  <c:v>53.414678454000004</c:v>
                </c:pt>
                <c:pt idx="755">
                  <c:v>83.496559091000009</c:v>
                </c:pt>
                <c:pt idx="756">
                  <c:v>97.175253291000004</c:v>
                </c:pt>
                <c:pt idx="757">
                  <c:v>117.62648861699999</c:v>
                </c:pt>
                <c:pt idx="758">
                  <c:v>112.10722556600001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</c:v>
                  </c:pt>
                  <c:pt idx="334">
                    <c:v>2023</c:v>
                  </c:pt>
                  <c:pt idx="699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58.082240390280219</c:v>
                </c:pt>
                <c:pt idx="1">
                  <c:v>58.082240390280219</c:v>
                </c:pt>
                <c:pt idx="2">
                  <c:v>58.082240390280219</c:v>
                </c:pt>
                <c:pt idx="3">
                  <c:v>58.082240390280219</c:v>
                </c:pt>
                <c:pt idx="4">
                  <c:v>58.082240390280219</c:v>
                </c:pt>
                <c:pt idx="5">
                  <c:v>58.082240390280219</c:v>
                </c:pt>
                <c:pt idx="6">
                  <c:v>58.082240390280219</c:v>
                </c:pt>
                <c:pt idx="7">
                  <c:v>58.082240390280219</c:v>
                </c:pt>
                <c:pt idx="8">
                  <c:v>58.082240390280219</c:v>
                </c:pt>
                <c:pt idx="9">
                  <c:v>58.082240390280219</c:v>
                </c:pt>
                <c:pt idx="10">
                  <c:v>58.082240390280219</c:v>
                </c:pt>
                <c:pt idx="11">
                  <c:v>58.082240390280219</c:v>
                </c:pt>
                <c:pt idx="12">
                  <c:v>58.082240390280219</c:v>
                </c:pt>
                <c:pt idx="13">
                  <c:v>58.082240390280219</c:v>
                </c:pt>
                <c:pt idx="14">
                  <c:v>58.082240390280219</c:v>
                </c:pt>
                <c:pt idx="15">
                  <c:v>58.082240390280219</c:v>
                </c:pt>
                <c:pt idx="16">
                  <c:v>58.082240390280219</c:v>
                </c:pt>
                <c:pt idx="17">
                  <c:v>58.082240390280219</c:v>
                </c:pt>
                <c:pt idx="18">
                  <c:v>58.082240390280219</c:v>
                </c:pt>
                <c:pt idx="19">
                  <c:v>58.082240390280219</c:v>
                </c:pt>
                <c:pt idx="20">
                  <c:v>58.082240390280219</c:v>
                </c:pt>
                <c:pt idx="21">
                  <c:v>58.082240390280219</c:v>
                </c:pt>
                <c:pt idx="22">
                  <c:v>58.082240390280219</c:v>
                </c:pt>
                <c:pt idx="23">
                  <c:v>58.082240390280219</c:v>
                </c:pt>
                <c:pt idx="24">
                  <c:v>58.082240390280219</c:v>
                </c:pt>
                <c:pt idx="25">
                  <c:v>58.082240390280219</c:v>
                </c:pt>
                <c:pt idx="26">
                  <c:v>58.082240390280219</c:v>
                </c:pt>
                <c:pt idx="27">
                  <c:v>58.082240390280219</c:v>
                </c:pt>
                <c:pt idx="28">
                  <c:v>69.990076328222727</c:v>
                </c:pt>
                <c:pt idx="29">
                  <c:v>69.990076328222727</c:v>
                </c:pt>
                <c:pt idx="30">
                  <c:v>69.990076328222727</c:v>
                </c:pt>
                <c:pt idx="31">
                  <c:v>69.990076328222727</c:v>
                </c:pt>
                <c:pt idx="32">
                  <c:v>69.990076328222727</c:v>
                </c:pt>
                <c:pt idx="33">
                  <c:v>69.990076328222727</c:v>
                </c:pt>
                <c:pt idx="34">
                  <c:v>69.990076328222727</c:v>
                </c:pt>
                <c:pt idx="35">
                  <c:v>69.990076328222727</c:v>
                </c:pt>
                <c:pt idx="36">
                  <c:v>69.990076328222727</c:v>
                </c:pt>
                <c:pt idx="37">
                  <c:v>69.990076328222727</c:v>
                </c:pt>
                <c:pt idx="38">
                  <c:v>69.990076328222727</c:v>
                </c:pt>
                <c:pt idx="39">
                  <c:v>69.990076328222727</c:v>
                </c:pt>
                <c:pt idx="40">
                  <c:v>69.990076328222727</c:v>
                </c:pt>
                <c:pt idx="41">
                  <c:v>69.990076328222727</c:v>
                </c:pt>
                <c:pt idx="42">
                  <c:v>69.990076328222727</c:v>
                </c:pt>
                <c:pt idx="43">
                  <c:v>69.990076328222727</c:v>
                </c:pt>
                <c:pt idx="44">
                  <c:v>69.990076328222727</c:v>
                </c:pt>
                <c:pt idx="45">
                  <c:v>69.990076328222727</c:v>
                </c:pt>
                <c:pt idx="46">
                  <c:v>69.990076328222727</c:v>
                </c:pt>
                <c:pt idx="47">
                  <c:v>69.990076328222727</c:v>
                </c:pt>
                <c:pt idx="48">
                  <c:v>69.990076328222727</c:v>
                </c:pt>
                <c:pt idx="49">
                  <c:v>69.990076328222727</c:v>
                </c:pt>
                <c:pt idx="50">
                  <c:v>69.990076328222727</c:v>
                </c:pt>
                <c:pt idx="51">
                  <c:v>69.990076328222727</c:v>
                </c:pt>
                <c:pt idx="52">
                  <c:v>69.990076328222727</c:v>
                </c:pt>
                <c:pt idx="53">
                  <c:v>69.990076328222727</c:v>
                </c:pt>
                <c:pt idx="54">
                  <c:v>69.990076328222727</c:v>
                </c:pt>
                <c:pt idx="55">
                  <c:v>69.990076328222727</c:v>
                </c:pt>
                <c:pt idx="56">
                  <c:v>69.990076328222727</c:v>
                </c:pt>
                <c:pt idx="57">
                  <c:v>69.990076328222727</c:v>
                </c:pt>
                <c:pt idx="58">
                  <c:v>69.990076328222727</c:v>
                </c:pt>
                <c:pt idx="59">
                  <c:v>75.312223487395116</c:v>
                </c:pt>
                <c:pt idx="60">
                  <c:v>75.312223487395116</c:v>
                </c:pt>
                <c:pt idx="61">
                  <c:v>75.312223487395116</c:v>
                </c:pt>
                <c:pt idx="62">
                  <c:v>75.312223487395116</c:v>
                </c:pt>
                <c:pt idx="63">
                  <c:v>75.312223487395116</c:v>
                </c:pt>
                <c:pt idx="64">
                  <c:v>75.312223487395116</c:v>
                </c:pt>
                <c:pt idx="65">
                  <c:v>75.312223487395116</c:v>
                </c:pt>
                <c:pt idx="66">
                  <c:v>75.312223487395116</c:v>
                </c:pt>
                <c:pt idx="67">
                  <c:v>75.312223487395116</c:v>
                </c:pt>
                <c:pt idx="68">
                  <c:v>75.312223487395116</c:v>
                </c:pt>
                <c:pt idx="69">
                  <c:v>75.312223487395116</c:v>
                </c:pt>
                <c:pt idx="70">
                  <c:v>75.312223487395116</c:v>
                </c:pt>
                <c:pt idx="71">
                  <c:v>75.312223487395116</c:v>
                </c:pt>
                <c:pt idx="72">
                  <c:v>75.312223487395116</c:v>
                </c:pt>
                <c:pt idx="73">
                  <c:v>75.312223487395116</c:v>
                </c:pt>
                <c:pt idx="74">
                  <c:v>75.312223487395116</c:v>
                </c:pt>
                <c:pt idx="75">
                  <c:v>75.312223487395116</c:v>
                </c:pt>
                <c:pt idx="76">
                  <c:v>75.312223487395116</c:v>
                </c:pt>
                <c:pt idx="77">
                  <c:v>75.312223487395116</c:v>
                </c:pt>
                <c:pt idx="78">
                  <c:v>75.312223487395116</c:v>
                </c:pt>
                <c:pt idx="79">
                  <c:v>75.312223487395116</c:v>
                </c:pt>
                <c:pt idx="80">
                  <c:v>75.312223487395116</c:v>
                </c:pt>
                <c:pt idx="81">
                  <c:v>75.312223487395116</c:v>
                </c:pt>
                <c:pt idx="82">
                  <c:v>75.312223487395116</c:v>
                </c:pt>
                <c:pt idx="83">
                  <c:v>75.312223487395116</c:v>
                </c:pt>
                <c:pt idx="84">
                  <c:v>75.312223487395116</c:v>
                </c:pt>
                <c:pt idx="85">
                  <c:v>75.312223487395116</c:v>
                </c:pt>
                <c:pt idx="86">
                  <c:v>75.312223487395116</c:v>
                </c:pt>
                <c:pt idx="87">
                  <c:v>75.312223487395116</c:v>
                </c:pt>
                <c:pt idx="88">
                  <c:v>75.312223487395116</c:v>
                </c:pt>
                <c:pt idx="89">
                  <c:v>88.923516612032088</c:v>
                </c:pt>
                <c:pt idx="90">
                  <c:v>88.923516612032088</c:v>
                </c:pt>
                <c:pt idx="91">
                  <c:v>88.923516612032088</c:v>
                </c:pt>
                <c:pt idx="92">
                  <c:v>88.923516612032088</c:v>
                </c:pt>
                <c:pt idx="93">
                  <c:v>88.923516612032088</c:v>
                </c:pt>
                <c:pt idx="94">
                  <c:v>88.923516612032088</c:v>
                </c:pt>
                <c:pt idx="95">
                  <c:v>88.923516612032088</c:v>
                </c:pt>
                <c:pt idx="96">
                  <c:v>88.923516612032088</c:v>
                </c:pt>
                <c:pt idx="97">
                  <c:v>88.923516612032088</c:v>
                </c:pt>
                <c:pt idx="98">
                  <c:v>88.923516612032088</c:v>
                </c:pt>
                <c:pt idx="99">
                  <c:v>88.923516612032088</c:v>
                </c:pt>
                <c:pt idx="100">
                  <c:v>88.923516612032088</c:v>
                </c:pt>
                <c:pt idx="101">
                  <c:v>88.923516612032088</c:v>
                </c:pt>
                <c:pt idx="102">
                  <c:v>88.923516612032088</c:v>
                </c:pt>
                <c:pt idx="103">
                  <c:v>88.923516612032088</c:v>
                </c:pt>
                <c:pt idx="104">
                  <c:v>88.923516612032088</c:v>
                </c:pt>
                <c:pt idx="105">
                  <c:v>88.923516612032088</c:v>
                </c:pt>
                <c:pt idx="106">
                  <c:v>88.923516612032088</c:v>
                </c:pt>
                <c:pt idx="107">
                  <c:v>88.923516612032088</c:v>
                </c:pt>
                <c:pt idx="108">
                  <c:v>88.923516612032088</c:v>
                </c:pt>
                <c:pt idx="109">
                  <c:v>88.923516612032088</c:v>
                </c:pt>
                <c:pt idx="110">
                  <c:v>88.923516612032088</c:v>
                </c:pt>
                <c:pt idx="111">
                  <c:v>88.923516612032088</c:v>
                </c:pt>
                <c:pt idx="112">
                  <c:v>88.923516612032088</c:v>
                </c:pt>
                <c:pt idx="113">
                  <c:v>88.923516612032088</c:v>
                </c:pt>
                <c:pt idx="114">
                  <c:v>88.923516612032088</c:v>
                </c:pt>
                <c:pt idx="115">
                  <c:v>88.923516612032088</c:v>
                </c:pt>
                <c:pt idx="116">
                  <c:v>88.923516612032088</c:v>
                </c:pt>
                <c:pt idx="117">
                  <c:v>88.923516612032088</c:v>
                </c:pt>
                <c:pt idx="118">
                  <c:v>88.923516612032088</c:v>
                </c:pt>
                <c:pt idx="119">
                  <c:v>88.923516612032088</c:v>
                </c:pt>
                <c:pt idx="120">
                  <c:v>93.325091089665932</c:v>
                </c:pt>
                <c:pt idx="121">
                  <c:v>93.325091089665932</c:v>
                </c:pt>
                <c:pt idx="122">
                  <c:v>93.325091089665932</c:v>
                </c:pt>
                <c:pt idx="123">
                  <c:v>93.325091089665932</c:v>
                </c:pt>
                <c:pt idx="124">
                  <c:v>93.325091089665932</c:v>
                </c:pt>
                <c:pt idx="125">
                  <c:v>93.325091089665932</c:v>
                </c:pt>
                <c:pt idx="126">
                  <c:v>93.325091089665932</c:v>
                </c:pt>
                <c:pt idx="127">
                  <c:v>93.325091089665932</c:v>
                </c:pt>
                <c:pt idx="128">
                  <c:v>93.325091089665932</c:v>
                </c:pt>
                <c:pt idx="129">
                  <c:v>93.325091089665932</c:v>
                </c:pt>
                <c:pt idx="130">
                  <c:v>93.325091089665932</c:v>
                </c:pt>
                <c:pt idx="131">
                  <c:v>93.325091089665932</c:v>
                </c:pt>
                <c:pt idx="132">
                  <c:v>93.325091089665932</c:v>
                </c:pt>
                <c:pt idx="133">
                  <c:v>93.325091089665932</c:v>
                </c:pt>
                <c:pt idx="134">
                  <c:v>93.325091089665932</c:v>
                </c:pt>
                <c:pt idx="135">
                  <c:v>93.325091089665932</c:v>
                </c:pt>
                <c:pt idx="136">
                  <c:v>93.325091089665932</c:v>
                </c:pt>
                <c:pt idx="137">
                  <c:v>93.325091089665932</c:v>
                </c:pt>
                <c:pt idx="138">
                  <c:v>93.325091089665932</c:v>
                </c:pt>
                <c:pt idx="139">
                  <c:v>93.325091089665932</c:v>
                </c:pt>
                <c:pt idx="140">
                  <c:v>93.325091089665932</c:v>
                </c:pt>
                <c:pt idx="141">
                  <c:v>93.325091089665932</c:v>
                </c:pt>
                <c:pt idx="142">
                  <c:v>93.325091089665932</c:v>
                </c:pt>
                <c:pt idx="143">
                  <c:v>93.325091089665932</c:v>
                </c:pt>
                <c:pt idx="144">
                  <c:v>93.325091089665932</c:v>
                </c:pt>
                <c:pt idx="145">
                  <c:v>93.325091089665932</c:v>
                </c:pt>
                <c:pt idx="146">
                  <c:v>93.325091089665932</c:v>
                </c:pt>
                <c:pt idx="147">
                  <c:v>93.325091089665932</c:v>
                </c:pt>
                <c:pt idx="148">
                  <c:v>93.325091089665932</c:v>
                </c:pt>
                <c:pt idx="149">
                  <c:v>93.325091089665932</c:v>
                </c:pt>
                <c:pt idx="150">
                  <c:v>95.204221202741991</c:v>
                </c:pt>
                <c:pt idx="151">
                  <c:v>95.204221202741991</c:v>
                </c:pt>
                <c:pt idx="152">
                  <c:v>95.204221202741991</c:v>
                </c:pt>
                <c:pt idx="153">
                  <c:v>95.204221202741991</c:v>
                </c:pt>
                <c:pt idx="154">
                  <c:v>95.204221202741991</c:v>
                </c:pt>
                <c:pt idx="155">
                  <c:v>95.204221202741991</c:v>
                </c:pt>
                <c:pt idx="156">
                  <c:v>95.204221202741991</c:v>
                </c:pt>
                <c:pt idx="157">
                  <c:v>95.204221202741991</c:v>
                </c:pt>
                <c:pt idx="158">
                  <c:v>95.204221202741991</c:v>
                </c:pt>
                <c:pt idx="159">
                  <c:v>95.204221202741991</c:v>
                </c:pt>
                <c:pt idx="160">
                  <c:v>95.204221202741991</c:v>
                </c:pt>
                <c:pt idx="161">
                  <c:v>95.204221202741991</c:v>
                </c:pt>
                <c:pt idx="162">
                  <c:v>95.204221202741991</c:v>
                </c:pt>
                <c:pt idx="163">
                  <c:v>88.252771610526054</c:v>
                </c:pt>
                <c:pt idx="164">
                  <c:v>88.252771610526054</c:v>
                </c:pt>
                <c:pt idx="165">
                  <c:v>88.252771610526054</c:v>
                </c:pt>
                <c:pt idx="166">
                  <c:v>88.252771610526054</c:v>
                </c:pt>
                <c:pt idx="167">
                  <c:v>88.252771610526054</c:v>
                </c:pt>
                <c:pt idx="168">
                  <c:v>88.252771610526054</c:v>
                </c:pt>
                <c:pt idx="169">
                  <c:v>88.252771610526054</c:v>
                </c:pt>
                <c:pt idx="170">
                  <c:v>88.252771610526054</c:v>
                </c:pt>
                <c:pt idx="171">
                  <c:v>88.252771610526054</c:v>
                </c:pt>
                <c:pt idx="172">
                  <c:v>88.252771610526054</c:v>
                </c:pt>
                <c:pt idx="173">
                  <c:v>88.252771610526054</c:v>
                </c:pt>
                <c:pt idx="174">
                  <c:v>88.252771610526054</c:v>
                </c:pt>
                <c:pt idx="175">
                  <c:v>88.252771610526054</c:v>
                </c:pt>
                <c:pt idx="176">
                  <c:v>88.252771610526054</c:v>
                </c:pt>
                <c:pt idx="177">
                  <c:v>88.252771610526054</c:v>
                </c:pt>
                <c:pt idx="178">
                  <c:v>88.252771610526054</c:v>
                </c:pt>
                <c:pt idx="179">
                  <c:v>88.252771610526054</c:v>
                </c:pt>
                <c:pt idx="180">
                  <c:v>88.252771610526054</c:v>
                </c:pt>
                <c:pt idx="181">
                  <c:v>88.252771610526054</c:v>
                </c:pt>
                <c:pt idx="182">
                  <c:v>88.252771610526054</c:v>
                </c:pt>
                <c:pt idx="183">
                  <c:v>88.252771610526054</c:v>
                </c:pt>
                <c:pt idx="184">
                  <c:v>88.252771610526054</c:v>
                </c:pt>
                <c:pt idx="185">
                  <c:v>88.252771610526054</c:v>
                </c:pt>
                <c:pt idx="186">
                  <c:v>88.252771610526054</c:v>
                </c:pt>
                <c:pt idx="187">
                  <c:v>88.252771610526054</c:v>
                </c:pt>
                <c:pt idx="188">
                  <c:v>88.252771610526054</c:v>
                </c:pt>
                <c:pt idx="189">
                  <c:v>88.252771610526054</c:v>
                </c:pt>
                <c:pt idx="190">
                  <c:v>88.252771610526054</c:v>
                </c:pt>
                <c:pt idx="191">
                  <c:v>88.252771610526054</c:v>
                </c:pt>
                <c:pt idx="192">
                  <c:v>88.252771610526054</c:v>
                </c:pt>
                <c:pt idx="193">
                  <c:v>88.252771610526054</c:v>
                </c:pt>
                <c:pt idx="194">
                  <c:v>88.252771610526054</c:v>
                </c:pt>
                <c:pt idx="195">
                  <c:v>88.252771610526054</c:v>
                </c:pt>
                <c:pt idx="196">
                  <c:v>88.252771610526054</c:v>
                </c:pt>
                <c:pt idx="197">
                  <c:v>88.252771610526054</c:v>
                </c:pt>
                <c:pt idx="198">
                  <c:v>88.252771610526054</c:v>
                </c:pt>
                <c:pt idx="199">
                  <c:v>88.252771610526054</c:v>
                </c:pt>
                <c:pt idx="200">
                  <c:v>88.252771610526054</c:v>
                </c:pt>
                <c:pt idx="201">
                  <c:v>88.252771610526054</c:v>
                </c:pt>
                <c:pt idx="202">
                  <c:v>88.252771610526054</c:v>
                </c:pt>
                <c:pt idx="203">
                  <c:v>88.252771610526054</c:v>
                </c:pt>
                <c:pt idx="204">
                  <c:v>88.252771610526054</c:v>
                </c:pt>
                <c:pt idx="205">
                  <c:v>88.252771610526054</c:v>
                </c:pt>
                <c:pt idx="206">
                  <c:v>88.252771610526054</c:v>
                </c:pt>
                <c:pt idx="207">
                  <c:v>88.252771610526054</c:v>
                </c:pt>
                <c:pt idx="208">
                  <c:v>88.252771610526054</c:v>
                </c:pt>
                <c:pt idx="209">
                  <c:v>88.252771610526054</c:v>
                </c:pt>
                <c:pt idx="210">
                  <c:v>88.252771610526054</c:v>
                </c:pt>
                <c:pt idx="211">
                  <c:v>88.252771610526054</c:v>
                </c:pt>
                <c:pt idx="212">
                  <c:v>75.53335172894144</c:v>
                </c:pt>
                <c:pt idx="213">
                  <c:v>75.53335172894144</c:v>
                </c:pt>
                <c:pt idx="214">
                  <c:v>75.53335172894144</c:v>
                </c:pt>
                <c:pt idx="215">
                  <c:v>75.53335172894144</c:v>
                </c:pt>
                <c:pt idx="216">
                  <c:v>75.53335172894144</c:v>
                </c:pt>
                <c:pt idx="217">
                  <c:v>75.53335172894144</c:v>
                </c:pt>
                <c:pt idx="218">
                  <c:v>75.53335172894144</c:v>
                </c:pt>
                <c:pt idx="219">
                  <c:v>75.53335172894144</c:v>
                </c:pt>
                <c:pt idx="220">
                  <c:v>75.53335172894144</c:v>
                </c:pt>
                <c:pt idx="221">
                  <c:v>75.53335172894144</c:v>
                </c:pt>
                <c:pt idx="222">
                  <c:v>75.53335172894144</c:v>
                </c:pt>
                <c:pt idx="223">
                  <c:v>75.53335172894144</c:v>
                </c:pt>
                <c:pt idx="224">
                  <c:v>75.53335172894144</c:v>
                </c:pt>
                <c:pt idx="225">
                  <c:v>75.53335172894144</c:v>
                </c:pt>
                <c:pt idx="226">
                  <c:v>75.53335172894144</c:v>
                </c:pt>
                <c:pt idx="227">
                  <c:v>75.53335172894144</c:v>
                </c:pt>
                <c:pt idx="228">
                  <c:v>75.53335172894144</c:v>
                </c:pt>
                <c:pt idx="229">
                  <c:v>75.53335172894144</c:v>
                </c:pt>
                <c:pt idx="230">
                  <c:v>75.53335172894144</c:v>
                </c:pt>
                <c:pt idx="231">
                  <c:v>75.53335172894144</c:v>
                </c:pt>
                <c:pt idx="232">
                  <c:v>75.53335172894144</c:v>
                </c:pt>
                <c:pt idx="233">
                  <c:v>75.53335172894144</c:v>
                </c:pt>
                <c:pt idx="234">
                  <c:v>75.53335172894144</c:v>
                </c:pt>
                <c:pt idx="235">
                  <c:v>75.53335172894144</c:v>
                </c:pt>
                <c:pt idx="236">
                  <c:v>75.53335172894144</c:v>
                </c:pt>
                <c:pt idx="237">
                  <c:v>75.53335172894144</c:v>
                </c:pt>
                <c:pt idx="238">
                  <c:v>75.53335172894144</c:v>
                </c:pt>
                <c:pt idx="239">
                  <c:v>75.53335172894144</c:v>
                </c:pt>
                <c:pt idx="240">
                  <c:v>75.53335172894144</c:v>
                </c:pt>
                <c:pt idx="241">
                  <c:v>75.53335172894144</c:v>
                </c:pt>
                <c:pt idx="242">
                  <c:v>61.158681451966821</c:v>
                </c:pt>
                <c:pt idx="243">
                  <c:v>61.158681451966821</c:v>
                </c:pt>
                <c:pt idx="244">
                  <c:v>61.158681451966821</c:v>
                </c:pt>
                <c:pt idx="245">
                  <c:v>61.158681451966821</c:v>
                </c:pt>
                <c:pt idx="246">
                  <c:v>61.158681451966821</c:v>
                </c:pt>
                <c:pt idx="247">
                  <c:v>61.158681451966821</c:v>
                </c:pt>
                <c:pt idx="248">
                  <c:v>61.158681451966821</c:v>
                </c:pt>
                <c:pt idx="249">
                  <c:v>61.158681451966821</c:v>
                </c:pt>
                <c:pt idx="250">
                  <c:v>61.158681451966821</c:v>
                </c:pt>
                <c:pt idx="251">
                  <c:v>61.158681451966821</c:v>
                </c:pt>
                <c:pt idx="252">
                  <c:v>61.158681451966821</c:v>
                </c:pt>
                <c:pt idx="253">
                  <c:v>61.158681451966821</c:v>
                </c:pt>
                <c:pt idx="254">
                  <c:v>61.158681451966821</c:v>
                </c:pt>
                <c:pt idx="255">
                  <c:v>61.158681451966821</c:v>
                </c:pt>
                <c:pt idx="256">
                  <c:v>61.158681451966821</c:v>
                </c:pt>
                <c:pt idx="257">
                  <c:v>61.158681451966821</c:v>
                </c:pt>
                <c:pt idx="258">
                  <c:v>61.158681451966821</c:v>
                </c:pt>
                <c:pt idx="259">
                  <c:v>61.158681451966821</c:v>
                </c:pt>
                <c:pt idx="260">
                  <c:v>61.158681451966821</c:v>
                </c:pt>
                <c:pt idx="261">
                  <c:v>61.158681451966821</c:v>
                </c:pt>
                <c:pt idx="262">
                  <c:v>61.158681451966821</c:v>
                </c:pt>
                <c:pt idx="263">
                  <c:v>61.158681451966821</c:v>
                </c:pt>
                <c:pt idx="264">
                  <c:v>61.158681451966821</c:v>
                </c:pt>
                <c:pt idx="265">
                  <c:v>61.158681451966821</c:v>
                </c:pt>
                <c:pt idx="266">
                  <c:v>61.158681451966821</c:v>
                </c:pt>
                <c:pt idx="267">
                  <c:v>61.158681451966821</c:v>
                </c:pt>
                <c:pt idx="268">
                  <c:v>61.158681451966821</c:v>
                </c:pt>
                <c:pt idx="269">
                  <c:v>61.158681451966821</c:v>
                </c:pt>
                <c:pt idx="270">
                  <c:v>61.158681451966821</c:v>
                </c:pt>
                <c:pt idx="271">
                  <c:v>61.158681451966821</c:v>
                </c:pt>
                <c:pt idx="272">
                  <c:v>61.158681451966821</c:v>
                </c:pt>
                <c:pt idx="273">
                  <c:v>44.721165322385822</c:v>
                </c:pt>
                <c:pt idx="274">
                  <c:v>44.721165322385822</c:v>
                </c:pt>
                <c:pt idx="275">
                  <c:v>44.721165322385822</c:v>
                </c:pt>
                <c:pt idx="276">
                  <c:v>44.721165322385822</c:v>
                </c:pt>
                <c:pt idx="277">
                  <c:v>44.721165322385822</c:v>
                </c:pt>
                <c:pt idx="278">
                  <c:v>44.721165322385822</c:v>
                </c:pt>
                <c:pt idx="279">
                  <c:v>44.721165322385822</c:v>
                </c:pt>
                <c:pt idx="280">
                  <c:v>44.721165322385822</c:v>
                </c:pt>
                <c:pt idx="281">
                  <c:v>44.721165322385822</c:v>
                </c:pt>
                <c:pt idx="282">
                  <c:v>44.721165322385822</c:v>
                </c:pt>
                <c:pt idx="283">
                  <c:v>44.721165322385822</c:v>
                </c:pt>
                <c:pt idx="284">
                  <c:v>44.721165322385822</c:v>
                </c:pt>
                <c:pt idx="285">
                  <c:v>44.721165322385822</c:v>
                </c:pt>
                <c:pt idx="286">
                  <c:v>44.721165322385822</c:v>
                </c:pt>
                <c:pt idx="287">
                  <c:v>44.721165322385822</c:v>
                </c:pt>
                <c:pt idx="288">
                  <c:v>44.721165322385822</c:v>
                </c:pt>
                <c:pt idx="289">
                  <c:v>44.721165322385822</c:v>
                </c:pt>
                <c:pt idx="290">
                  <c:v>44.721165322385822</c:v>
                </c:pt>
                <c:pt idx="291">
                  <c:v>44.721165322385822</c:v>
                </c:pt>
                <c:pt idx="292">
                  <c:v>44.721165322385822</c:v>
                </c:pt>
                <c:pt idx="293">
                  <c:v>44.721165322385822</c:v>
                </c:pt>
                <c:pt idx="294">
                  <c:v>44.721165322385822</c:v>
                </c:pt>
                <c:pt idx="295">
                  <c:v>44.721165322385822</c:v>
                </c:pt>
                <c:pt idx="296">
                  <c:v>44.721165322385822</c:v>
                </c:pt>
                <c:pt idx="297">
                  <c:v>44.721165322385822</c:v>
                </c:pt>
                <c:pt idx="298">
                  <c:v>44.721165322385822</c:v>
                </c:pt>
                <c:pt idx="299">
                  <c:v>44.721165322385822</c:v>
                </c:pt>
                <c:pt idx="300">
                  <c:v>44.721165322385822</c:v>
                </c:pt>
                <c:pt idx="301">
                  <c:v>44.721165322385822</c:v>
                </c:pt>
                <c:pt idx="302">
                  <c:v>44.721165322385822</c:v>
                </c:pt>
                <c:pt idx="303">
                  <c:v>39.175767383772524</c:v>
                </c:pt>
                <c:pt idx="304">
                  <c:v>39.175767383772524</c:v>
                </c:pt>
                <c:pt idx="305">
                  <c:v>39.175767383772524</c:v>
                </c:pt>
                <c:pt idx="306">
                  <c:v>39.175767383772524</c:v>
                </c:pt>
                <c:pt idx="307">
                  <c:v>39.175767383772524</c:v>
                </c:pt>
                <c:pt idx="308">
                  <c:v>39.175767383772524</c:v>
                </c:pt>
                <c:pt idx="309">
                  <c:v>39.175767383772524</c:v>
                </c:pt>
                <c:pt idx="310">
                  <c:v>39.175767383772524</c:v>
                </c:pt>
                <c:pt idx="311">
                  <c:v>39.175767383772524</c:v>
                </c:pt>
                <c:pt idx="312">
                  <c:v>39.175767383772524</c:v>
                </c:pt>
                <c:pt idx="313">
                  <c:v>39.175767383772524</c:v>
                </c:pt>
                <c:pt idx="314">
                  <c:v>39.175767383772524</c:v>
                </c:pt>
                <c:pt idx="315">
                  <c:v>39.175767383772524</c:v>
                </c:pt>
                <c:pt idx="316">
                  <c:v>39.175767383772524</c:v>
                </c:pt>
                <c:pt idx="317">
                  <c:v>39.175767383772524</c:v>
                </c:pt>
                <c:pt idx="318">
                  <c:v>39.175767383772524</c:v>
                </c:pt>
                <c:pt idx="319">
                  <c:v>39.175767383772524</c:v>
                </c:pt>
                <c:pt idx="320">
                  <c:v>39.175767383772524</c:v>
                </c:pt>
                <c:pt idx="321">
                  <c:v>39.175767383772524</c:v>
                </c:pt>
                <c:pt idx="322">
                  <c:v>39.175767383772524</c:v>
                </c:pt>
                <c:pt idx="323">
                  <c:v>39.175767383772524</c:v>
                </c:pt>
                <c:pt idx="324">
                  <c:v>39.175767383772524</c:v>
                </c:pt>
                <c:pt idx="325">
                  <c:v>39.175767383772524</c:v>
                </c:pt>
                <c:pt idx="326">
                  <c:v>39.175767383772524</c:v>
                </c:pt>
                <c:pt idx="327">
                  <c:v>39.175767383772524</c:v>
                </c:pt>
                <c:pt idx="328">
                  <c:v>39.175767383772524</c:v>
                </c:pt>
                <c:pt idx="329">
                  <c:v>39.175767383772524</c:v>
                </c:pt>
                <c:pt idx="330">
                  <c:v>39.175767383772524</c:v>
                </c:pt>
                <c:pt idx="331">
                  <c:v>39.175767383772524</c:v>
                </c:pt>
                <c:pt idx="332">
                  <c:v>39.175767383772524</c:v>
                </c:pt>
                <c:pt idx="333">
                  <c:v>39.175767383772524</c:v>
                </c:pt>
                <c:pt idx="334">
                  <c:v>57.059165604966637</c:v>
                </c:pt>
                <c:pt idx="335">
                  <c:v>57.059165604966637</c:v>
                </c:pt>
                <c:pt idx="336">
                  <c:v>57.059165604966637</c:v>
                </c:pt>
                <c:pt idx="337">
                  <c:v>57.059165604966637</c:v>
                </c:pt>
                <c:pt idx="338">
                  <c:v>57.059165604966637</c:v>
                </c:pt>
                <c:pt idx="339">
                  <c:v>57.059165604966637</c:v>
                </c:pt>
                <c:pt idx="340">
                  <c:v>57.059165604966637</c:v>
                </c:pt>
                <c:pt idx="341">
                  <c:v>57.059165604966637</c:v>
                </c:pt>
                <c:pt idx="342">
                  <c:v>57.059165604966637</c:v>
                </c:pt>
                <c:pt idx="343">
                  <c:v>57.059165604966637</c:v>
                </c:pt>
                <c:pt idx="344">
                  <c:v>57.059165604966637</c:v>
                </c:pt>
                <c:pt idx="345">
                  <c:v>57.059165604966637</c:v>
                </c:pt>
                <c:pt idx="346">
                  <c:v>57.059165604966637</c:v>
                </c:pt>
                <c:pt idx="347">
                  <c:v>57.059165604966637</c:v>
                </c:pt>
                <c:pt idx="348">
                  <c:v>57.059165604966637</c:v>
                </c:pt>
                <c:pt idx="349">
                  <c:v>57.059165604966637</c:v>
                </c:pt>
                <c:pt idx="350">
                  <c:v>57.059165604966637</c:v>
                </c:pt>
                <c:pt idx="351">
                  <c:v>57.059165604966637</c:v>
                </c:pt>
                <c:pt idx="352">
                  <c:v>57.059165604966637</c:v>
                </c:pt>
                <c:pt idx="353">
                  <c:v>57.059165604966637</c:v>
                </c:pt>
                <c:pt idx="354">
                  <c:v>57.059165604966637</c:v>
                </c:pt>
                <c:pt idx="355">
                  <c:v>57.059165604966637</c:v>
                </c:pt>
                <c:pt idx="356">
                  <c:v>57.059165604966637</c:v>
                </c:pt>
                <c:pt idx="357">
                  <c:v>57.059165604966637</c:v>
                </c:pt>
                <c:pt idx="358">
                  <c:v>57.059165604966637</c:v>
                </c:pt>
                <c:pt idx="359">
                  <c:v>57.059165604966637</c:v>
                </c:pt>
                <c:pt idx="360">
                  <c:v>57.059165604966637</c:v>
                </c:pt>
                <c:pt idx="361">
                  <c:v>57.059165604966637</c:v>
                </c:pt>
                <c:pt idx="362">
                  <c:v>57.059165604966637</c:v>
                </c:pt>
                <c:pt idx="363">
                  <c:v>57.059165604966637</c:v>
                </c:pt>
                <c:pt idx="364">
                  <c:v>57.059165604966637</c:v>
                </c:pt>
                <c:pt idx="365">
                  <c:v>72.469213587839889</c:v>
                </c:pt>
                <c:pt idx="366">
                  <c:v>72.469213587839889</c:v>
                </c:pt>
                <c:pt idx="367">
                  <c:v>72.469213587839889</c:v>
                </c:pt>
                <c:pt idx="368">
                  <c:v>72.469213587839889</c:v>
                </c:pt>
                <c:pt idx="369">
                  <c:v>72.469213587839889</c:v>
                </c:pt>
                <c:pt idx="370">
                  <c:v>72.469213587839889</c:v>
                </c:pt>
                <c:pt idx="371">
                  <c:v>72.469213587839889</c:v>
                </c:pt>
                <c:pt idx="372">
                  <c:v>72.469213587839889</c:v>
                </c:pt>
                <c:pt idx="373">
                  <c:v>72.469213587839889</c:v>
                </c:pt>
                <c:pt idx="374">
                  <c:v>72.469213587839889</c:v>
                </c:pt>
                <c:pt idx="375">
                  <c:v>72.469213587839889</c:v>
                </c:pt>
                <c:pt idx="376">
                  <c:v>72.469213587839889</c:v>
                </c:pt>
                <c:pt idx="377">
                  <c:v>72.469213587839889</c:v>
                </c:pt>
                <c:pt idx="378">
                  <c:v>72.469213587839889</c:v>
                </c:pt>
                <c:pt idx="379">
                  <c:v>72.469213587839889</c:v>
                </c:pt>
                <c:pt idx="380">
                  <c:v>72.469213587839889</c:v>
                </c:pt>
                <c:pt idx="381">
                  <c:v>72.469213587839889</c:v>
                </c:pt>
                <c:pt idx="382">
                  <c:v>72.469213587839889</c:v>
                </c:pt>
                <c:pt idx="383">
                  <c:v>72.469213587839889</c:v>
                </c:pt>
                <c:pt idx="384">
                  <c:v>72.469213587839889</c:v>
                </c:pt>
                <c:pt idx="385">
                  <c:v>72.469213587839889</c:v>
                </c:pt>
                <c:pt idx="386">
                  <c:v>72.469213587839889</c:v>
                </c:pt>
                <c:pt idx="387">
                  <c:v>72.469213587839889</c:v>
                </c:pt>
                <c:pt idx="388">
                  <c:v>72.469213587839889</c:v>
                </c:pt>
                <c:pt idx="389">
                  <c:v>72.469213587839889</c:v>
                </c:pt>
                <c:pt idx="390">
                  <c:v>72.469213587839889</c:v>
                </c:pt>
                <c:pt idx="391">
                  <c:v>72.469213587839889</c:v>
                </c:pt>
                <c:pt idx="392">
                  <c:v>72.469213587839889</c:v>
                </c:pt>
                <c:pt idx="393">
                  <c:v>85.779890150444487</c:v>
                </c:pt>
                <c:pt idx="394">
                  <c:v>85.779890150444487</c:v>
                </c:pt>
                <c:pt idx="395">
                  <c:v>85.779890150444487</c:v>
                </c:pt>
                <c:pt idx="396">
                  <c:v>85.779890150444487</c:v>
                </c:pt>
                <c:pt idx="397">
                  <c:v>85.779890150444487</c:v>
                </c:pt>
                <c:pt idx="398">
                  <c:v>85.779890150444487</c:v>
                </c:pt>
                <c:pt idx="399">
                  <c:v>85.779890150444487</c:v>
                </c:pt>
                <c:pt idx="400">
                  <c:v>85.779890150444487</c:v>
                </c:pt>
                <c:pt idx="401">
                  <c:v>85.779890150444487</c:v>
                </c:pt>
                <c:pt idx="402">
                  <c:v>85.779890150444487</c:v>
                </c:pt>
                <c:pt idx="403">
                  <c:v>85.779890150444487</c:v>
                </c:pt>
                <c:pt idx="404">
                  <c:v>85.779890150444487</c:v>
                </c:pt>
                <c:pt idx="405">
                  <c:v>85.779890150444487</c:v>
                </c:pt>
                <c:pt idx="406">
                  <c:v>85.779890150444487</c:v>
                </c:pt>
                <c:pt idx="407">
                  <c:v>85.779890150444487</c:v>
                </c:pt>
                <c:pt idx="408">
                  <c:v>85.779890150444487</c:v>
                </c:pt>
                <c:pt idx="409">
                  <c:v>85.779890150444487</c:v>
                </c:pt>
                <c:pt idx="410">
                  <c:v>85.779890150444487</c:v>
                </c:pt>
                <c:pt idx="411">
                  <c:v>85.779890150444487</c:v>
                </c:pt>
                <c:pt idx="412">
                  <c:v>85.779890150444487</c:v>
                </c:pt>
                <c:pt idx="413">
                  <c:v>85.779890150444487</c:v>
                </c:pt>
                <c:pt idx="414">
                  <c:v>85.779890150444487</c:v>
                </c:pt>
                <c:pt idx="415">
                  <c:v>85.779890150444487</c:v>
                </c:pt>
                <c:pt idx="416">
                  <c:v>85.779890150444487</c:v>
                </c:pt>
                <c:pt idx="417">
                  <c:v>85.779890150444487</c:v>
                </c:pt>
                <c:pt idx="418">
                  <c:v>85.779890150444487</c:v>
                </c:pt>
                <c:pt idx="419">
                  <c:v>85.779890150444487</c:v>
                </c:pt>
                <c:pt idx="420">
                  <c:v>85.779890150444487</c:v>
                </c:pt>
                <c:pt idx="421">
                  <c:v>85.779890150444487</c:v>
                </c:pt>
                <c:pt idx="422">
                  <c:v>85.779890150444487</c:v>
                </c:pt>
                <c:pt idx="423">
                  <c:v>85.779890150444487</c:v>
                </c:pt>
                <c:pt idx="424">
                  <c:v>98.8334729565142</c:v>
                </c:pt>
                <c:pt idx="425">
                  <c:v>98.8334729565142</c:v>
                </c:pt>
                <c:pt idx="426">
                  <c:v>98.8334729565142</c:v>
                </c:pt>
                <c:pt idx="427">
                  <c:v>98.8334729565142</c:v>
                </c:pt>
                <c:pt idx="428">
                  <c:v>98.8334729565142</c:v>
                </c:pt>
                <c:pt idx="429">
                  <c:v>98.8334729565142</c:v>
                </c:pt>
                <c:pt idx="430">
                  <c:v>98.8334729565142</c:v>
                </c:pt>
                <c:pt idx="431">
                  <c:v>98.8334729565142</c:v>
                </c:pt>
                <c:pt idx="432">
                  <c:v>98.8334729565142</c:v>
                </c:pt>
                <c:pt idx="433">
                  <c:v>98.8334729565142</c:v>
                </c:pt>
                <c:pt idx="434">
                  <c:v>98.8334729565142</c:v>
                </c:pt>
                <c:pt idx="435">
                  <c:v>98.8334729565142</c:v>
                </c:pt>
                <c:pt idx="436">
                  <c:v>98.8334729565142</c:v>
                </c:pt>
                <c:pt idx="437">
                  <c:v>98.8334729565142</c:v>
                </c:pt>
                <c:pt idx="438">
                  <c:v>98.8334729565142</c:v>
                </c:pt>
                <c:pt idx="439">
                  <c:v>98.8334729565142</c:v>
                </c:pt>
                <c:pt idx="440">
                  <c:v>98.8334729565142</c:v>
                </c:pt>
                <c:pt idx="441">
                  <c:v>98.8334729565142</c:v>
                </c:pt>
                <c:pt idx="442">
                  <c:v>98.8334729565142</c:v>
                </c:pt>
                <c:pt idx="443">
                  <c:v>98.8334729565142</c:v>
                </c:pt>
                <c:pt idx="444">
                  <c:v>98.8334729565142</c:v>
                </c:pt>
                <c:pt idx="445">
                  <c:v>98.8334729565142</c:v>
                </c:pt>
                <c:pt idx="446">
                  <c:v>98.8334729565142</c:v>
                </c:pt>
                <c:pt idx="447">
                  <c:v>98.8334729565142</c:v>
                </c:pt>
                <c:pt idx="448">
                  <c:v>98.8334729565142</c:v>
                </c:pt>
                <c:pt idx="449">
                  <c:v>98.8334729565142</c:v>
                </c:pt>
                <c:pt idx="450">
                  <c:v>98.8334729565142</c:v>
                </c:pt>
                <c:pt idx="451">
                  <c:v>98.8334729565142</c:v>
                </c:pt>
                <c:pt idx="452">
                  <c:v>98.8334729565142</c:v>
                </c:pt>
                <c:pt idx="453">
                  <c:v>98.8334729565142</c:v>
                </c:pt>
                <c:pt idx="454">
                  <c:v>116.2269617184628</c:v>
                </c:pt>
                <c:pt idx="455">
                  <c:v>116.2269617184628</c:v>
                </c:pt>
                <c:pt idx="456">
                  <c:v>116.2269617184628</c:v>
                </c:pt>
                <c:pt idx="457">
                  <c:v>116.2269617184628</c:v>
                </c:pt>
                <c:pt idx="458">
                  <c:v>116.2269617184628</c:v>
                </c:pt>
                <c:pt idx="459">
                  <c:v>116.2269617184628</c:v>
                </c:pt>
                <c:pt idx="460">
                  <c:v>116.2269617184628</c:v>
                </c:pt>
                <c:pt idx="461">
                  <c:v>116.2269617184628</c:v>
                </c:pt>
                <c:pt idx="462">
                  <c:v>116.2269617184628</c:v>
                </c:pt>
                <c:pt idx="463">
                  <c:v>116.2269617184628</c:v>
                </c:pt>
                <c:pt idx="464">
                  <c:v>116.2269617184628</c:v>
                </c:pt>
                <c:pt idx="465">
                  <c:v>116.2269617184628</c:v>
                </c:pt>
                <c:pt idx="466">
                  <c:v>116.2269617184628</c:v>
                </c:pt>
                <c:pt idx="467">
                  <c:v>116.2269617184628</c:v>
                </c:pt>
                <c:pt idx="468">
                  <c:v>116.2269617184628</c:v>
                </c:pt>
                <c:pt idx="469">
                  <c:v>116.2269617184628</c:v>
                </c:pt>
                <c:pt idx="470">
                  <c:v>116.2269617184628</c:v>
                </c:pt>
                <c:pt idx="471">
                  <c:v>116.2269617184628</c:v>
                </c:pt>
                <c:pt idx="472">
                  <c:v>116.2269617184628</c:v>
                </c:pt>
                <c:pt idx="473">
                  <c:v>116.2269617184628</c:v>
                </c:pt>
                <c:pt idx="474">
                  <c:v>116.2269617184628</c:v>
                </c:pt>
                <c:pt idx="475">
                  <c:v>116.2269617184628</c:v>
                </c:pt>
                <c:pt idx="476">
                  <c:v>116.2269617184628</c:v>
                </c:pt>
                <c:pt idx="477">
                  <c:v>116.2269617184628</c:v>
                </c:pt>
                <c:pt idx="478">
                  <c:v>116.2269617184628</c:v>
                </c:pt>
                <c:pt idx="479">
                  <c:v>116.2269617184628</c:v>
                </c:pt>
                <c:pt idx="480">
                  <c:v>116.2269617184628</c:v>
                </c:pt>
                <c:pt idx="481">
                  <c:v>116.2269617184628</c:v>
                </c:pt>
                <c:pt idx="482">
                  <c:v>116.2269617184628</c:v>
                </c:pt>
                <c:pt idx="483">
                  <c:v>116.2269617184628</c:v>
                </c:pt>
                <c:pt idx="484">
                  <c:v>116.2269617184628</c:v>
                </c:pt>
                <c:pt idx="485">
                  <c:v>121.20875626501055</c:v>
                </c:pt>
                <c:pt idx="486">
                  <c:v>121.20875626501055</c:v>
                </c:pt>
                <c:pt idx="487">
                  <c:v>121.20875626501055</c:v>
                </c:pt>
                <c:pt idx="488">
                  <c:v>121.20875626501055</c:v>
                </c:pt>
                <c:pt idx="489">
                  <c:v>121.20875626501055</c:v>
                </c:pt>
                <c:pt idx="490">
                  <c:v>121.20875626501055</c:v>
                </c:pt>
                <c:pt idx="491">
                  <c:v>121.20875626501055</c:v>
                </c:pt>
                <c:pt idx="492">
                  <c:v>121.20875626501055</c:v>
                </c:pt>
                <c:pt idx="493">
                  <c:v>121.20875626501055</c:v>
                </c:pt>
                <c:pt idx="494">
                  <c:v>121.20875626501055</c:v>
                </c:pt>
                <c:pt idx="495">
                  <c:v>121.20875626501055</c:v>
                </c:pt>
                <c:pt idx="496">
                  <c:v>121.20875626501055</c:v>
                </c:pt>
                <c:pt idx="497">
                  <c:v>121.20875626501055</c:v>
                </c:pt>
                <c:pt idx="498">
                  <c:v>121.20875626501055</c:v>
                </c:pt>
                <c:pt idx="499">
                  <c:v>121.20875626501055</c:v>
                </c:pt>
                <c:pt idx="500">
                  <c:v>121.20875626501055</c:v>
                </c:pt>
                <c:pt idx="501">
                  <c:v>121.20875626501055</c:v>
                </c:pt>
                <c:pt idx="502">
                  <c:v>121.20875626501055</c:v>
                </c:pt>
                <c:pt idx="503">
                  <c:v>121.20875626501055</c:v>
                </c:pt>
                <c:pt idx="504">
                  <c:v>121.20875626501055</c:v>
                </c:pt>
                <c:pt idx="505">
                  <c:v>121.20875626501055</c:v>
                </c:pt>
                <c:pt idx="506">
                  <c:v>121.20875626501055</c:v>
                </c:pt>
                <c:pt idx="507">
                  <c:v>121.20875626501055</c:v>
                </c:pt>
                <c:pt idx="508">
                  <c:v>121.20875626501055</c:v>
                </c:pt>
                <c:pt idx="509">
                  <c:v>121.20875626501055</c:v>
                </c:pt>
                <c:pt idx="510">
                  <c:v>121.20875626501055</c:v>
                </c:pt>
                <c:pt idx="511">
                  <c:v>121.20875626501055</c:v>
                </c:pt>
                <c:pt idx="512">
                  <c:v>121.20875626501055</c:v>
                </c:pt>
                <c:pt idx="513">
                  <c:v>121.20875626501055</c:v>
                </c:pt>
                <c:pt idx="514">
                  <c:v>121.20875626501055</c:v>
                </c:pt>
                <c:pt idx="515">
                  <c:v>122.83441580220702</c:v>
                </c:pt>
                <c:pt idx="516">
                  <c:v>122.83441580220702</c:v>
                </c:pt>
                <c:pt idx="517">
                  <c:v>122.83441580220702</c:v>
                </c:pt>
                <c:pt idx="518">
                  <c:v>122.83441580220702</c:v>
                </c:pt>
                <c:pt idx="519">
                  <c:v>122.83441580220702</c:v>
                </c:pt>
                <c:pt idx="520">
                  <c:v>122.83441580220702</c:v>
                </c:pt>
                <c:pt idx="521">
                  <c:v>122.83441580220702</c:v>
                </c:pt>
                <c:pt idx="522">
                  <c:v>122.83441580220702</c:v>
                </c:pt>
                <c:pt idx="523">
                  <c:v>122.83441580220702</c:v>
                </c:pt>
                <c:pt idx="524">
                  <c:v>122.83441580220702</c:v>
                </c:pt>
                <c:pt idx="525">
                  <c:v>122.83441580220702</c:v>
                </c:pt>
                <c:pt idx="526">
                  <c:v>122.83441580220702</c:v>
                </c:pt>
                <c:pt idx="527">
                  <c:v>122.83441580220702</c:v>
                </c:pt>
                <c:pt idx="528">
                  <c:v>122.83441580220702</c:v>
                </c:pt>
                <c:pt idx="529">
                  <c:v>122.83441580220702</c:v>
                </c:pt>
                <c:pt idx="530">
                  <c:v>122.83441580220702</c:v>
                </c:pt>
                <c:pt idx="531">
                  <c:v>122.83441580220702</c:v>
                </c:pt>
                <c:pt idx="532">
                  <c:v>122.83441580220702</c:v>
                </c:pt>
                <c:pt idx="533">
                  <c:v>122.83441580220702</c:v>
                </c:pt>
                <c:pt idx="534">
                  <c:v>122.83441580220702</c:v>
                </c:pt>
                <c:pt idx="535">
                  <c:v>122.83441580220702</c:v>
                </c:pt>
                <c:pt idx="536">
                  <c:v>122.83441580220702</c:v>
                </c:pt>
                <c:pt idx="537">
                  <c:v>122.83441580220702</c:v>
                </c:pt>
                <c:pt idx="538">
                  <c:v>122.83441580220702</c:v>
                </c:pt>
                <c:pt idx="539">
                  <c:v>122.83441580220702</c:v>
                </c:pt>
                <c:pt idx="540">
                  <c:v>122.83441580220702</c:v>
                </c:pt>
                <c:pt idx="541">
                  <c:v>122.83441580220702</c:v>
                </c:pt>
                <c:pt idx="542">
                  <c:v>122.83441580220702</c:v>
                </c:pt>
                <c:pt idx="543">
                  <c:v>122.83441580220702</c:v>
                </c:pt>
                <c:pt idx="544">
                  <c:v>122.83441580220702</c:v>
                </c:pt>
                <c:pt idx="545">
                  <c:v>122.83441580220702</c:v>
                </c:pt>
                <c:pt idx="546">
                  <c:v>114.19983307344205</c:v>
                </c:pt>
                <c:pt idx="547">
                  <c:v>114.19983307344205</c:v>
                </c:pt>
                <c:pt idx="548">
                  <c:v>114.19983307344205</c:v>
                </c:pt>
                <c:pt idx="549">
                  <c:v>114.19983307344205</c:v>
                </c:pt>
                <c:pt idx="550">
                  <c:v>114.19983307344205</c:v>
                </c:pt>
                <c:pt idx="551">
                  <c:v>114.19983307344205</c:v>
                </c:pt>
                <c:pt idx="552">
                  <c:v>114.19983307344205</c:v>
                </c:pt>
                <c:pt idx="553">
                  <c:v>114.19983307344205</c:v>
                </c:pt>
                <c:pt idx="554">
                  <c:v>114.19983307344205</c:v>
                </c:pt>
                <c:pt idx="555">
                  <c:v>114.19983307344205</c:v>
                </c:pt>
                <c:pt idx="556">
                  <c:v>114.19983307344205</c:v>
                </c:pt>
                <c:pt idx="557">
                  <c:v>114.19983307344205</c:v>
                </c:pt>
                <c:pt idx="558">
                  <c:v>114.19983307344205</c:v>
                </c:pt>
                <c:pt idx="559">
                  <c:v>114.19983307344205</c:v>
                </c:pt>
                <c:pt idx="560">
                  <c:v>114.19983307344205</c:v>
                </c:pt>
                <c:pt idx="561">
                  <c:v>114.19983307344205</c:v>
                </c:pt>
                <c:pt idx="562">
                  <c:v>114.19983307344205</c:v>
                </c:pt>
                <c:pt idx="563">
                  <c:v>114.19983307344205</c:v>
                </c:pt>
                <c:pt idx="564">
                  <c:v>114.19983307344205</c:v>
                </c:pt>
                <c:pt idx="565">
                  <c:v>114.19983307344205</c:v>
                </c:pt>
                <c:pt idx="566">
                  <c:v>114.19983307344205</c:v>
                </c:pt>
                <c:pt idx="567">
                  <c:v>114.19983307344205</c:v>
                </c:pt>
                <c:pt idx="568">
                  <c:v>114.19983307344205</c:v>
                </c:pt>
                <c:pt idx="569">
                  <c:v>114.19983307344205</c:v>
                </c:pt>
                <c:pt idx="570">
                  <c:v>114.19983307344205</c:v>
                </c:pt>
                <c:pt idx="571">
                  <c:v>114.19983307344205</c:v>
                </c:pt>
                <c:pt idx="572">
                  <c:v>114.19983307344205</c:v>
                </c:pt>
                <c:pt idx="573">
                  <c:v>114.19983307344205</c:v>
                </c:pt>
                <c:pt idx="574">
                  <c:v>114.19983307344205</c:v>
                </c:pt>
                <c:pt idx="575">
                  <c:v>114.19983307344205</c:v>
                </c:pt>
                <c:pt idx="576">
                  <c:v>114.19983307344205</c:v>
                </c:pt>
                <c:pt idx="577">
                  <c:v>98.14836848489503</c:v>
                </c:pt>
                <c:pt idx="578">
                  <c:v>98.14836848489503</c:v>
                </c:pt>
                <c:pt idx="579">
                  <c:v>98.14836848489503</c:v>
                </c:pt>
                <c:pt idx="580">
                  <c:v>98.14836848489503</c:v>
                </c:pt>
                <c:pt idx="581">
                  <c:v>98.14836848489503</c:v>
                </c:pt>
                <c:pt idx="582">
                  <c:v>98.14836848489503</c:v>
                </c:pt>
                <c:pt idx="583">
                  <c:v>98.14836848489503</c:v>
                </c:pt>
                <c:pt idx="584">
                  <c:v>98.14836848489503</c:v>
                </c:pt>
                <c:pt idx="585">
                  <c:v>98.14836848489503</c:v>
                </c:pt>
                <c:pt idx="586">
                  <c:v>98.14836848489503</c:v>
                </c:pt>
                <c:pt idx="587">
                  <c:v>98.14836848489503</c:v>
                </c:pt>
                <c:pt idx="588">
                  <c:v>98.14836848489503</c:v>
                </c:pt>
                <c:pt idx="589">
                  <c:v>98.14836848489503</c:v>
                </c:pt>
                <c:pt idx="590">
                  <c:v>98.14836848489503</c:v>
                </c:pt>
                <c:pt idx="591">
                  <c:v>98.14836848489503</c:v>
                </c:pt>
                <c:pt idx="592">
                  <c:v>98.14836848489503</c:v>
                </c:pt>
                <c:pt idx="593">
                  <c:v>98.14836848489503</c:v>
                </c:pt>
                <c:pt idx="594">
                  <c:v>98.14836848489503</c:v>
                </c:pt>
                <c:pt idx="595">
                  <c:v>98.14836848489503</c:v>
                </c:pt>
                <c:pt idx="596">
                  <c:v>98.14836848489503</c:v>
                </c:pt>
                <c:pt idx="597">
                  <c:v>98.14836848489503</c:v>
                </c:pt>
                <c:pt idx="598">
                  <c:v>98.14836848489503</c:v>
                </c:pt>
                <c:pt idx="599">
                  <c:v>98.14836848489503</c:v>
                </c:pt>
                <c:pt idx="600">
                  <c:v>98.14836848489503</c:v>
                </c:pt>
                <c:pt idx="601">
                  <c:v>98.14836848489503</c:v>
                </c:pt>
                <c:pt idx="602">
                  <c:v>98.14836848489503</c:v>
                </c:pt>
                <c:pt idx="603">
                  <c:v>98.14836848489503</c:v>
                </c:pt>
                <c:pt idx="604">
                  <c:v>98.14836848489503</c:v>
                </c:pt>
                <c:pt idx="605">
                  <c:v>98.14836848489503</c:v>
                </c:pt>
                <c:pt idx="606">
                  <c:v>98.14836848489503</c:v>
                </c:pt>
                <c:pt idx="607">
                  <c:v>78.381089754003781</c:v>
                </c:pt>
                <c:pt idx="608">
                  <c:v>78.381089754003781</c:v>
                </c:pt>
                <c:pt idx="609">
                  <c:v>78.381089754003781</c:v>
                </c:pt>
                <c:pt idx="610">
                  <c:v>78.381089754003781</c:v>
                </c:pt>
                <c:pt idx="611">
                  <c:v>78.381089754003781</c:v>
                </c:pt>
                <c:pt idx="612">
                  <c:v>78.381089754003781</c:v>
                </c:pt>
                <c:pt idx="613">
                  <c:v>78.381089754003781</c:v>
                </c:pt>
                <c:pt idx="614">
                  <c:v>78.381089754003781</c:v>
                </c:pt>
                <c:pt idx="615">
                  <c:v>78.381089754003781</c:v>
                </c:pt>
                <c:pt idx="616">
                  <c:v>78.381089754003781</c:v>
                </c:pt>
                <c:pt idx="617">
                  <c:v>78.381089754003781</c:v>
                </c:pt>
                <c:pt idx="618">
                  <c:v>78.381089754003781</c:v>
                </c:pt>
                <c:pt idx="619">
                  <c:v>78.381089754003781</c:v>
                </c:pt>
                <c:pt idx="620">
                  <c:v>78.381089754003781</c:v>
                </c:pt>
                <c:pt idx="621">
                  <c:v>78.381089754003781</c:v>
                </c:pt>
                <c:pt idx="622">
                  <c:v>78.381089754003781</c:v>
                </c:pt>
                <c:pt idx="623">
                  <c:v>78.381089754003781</c:v>
                </c:pt>
                <c:pt idx="624">
                  <c:v>78.381089754003781</c:v>
                </c:pt>
                <c:pt idx="625">
                  <c:v>78.381089754003781</c:v>
                </c:pt>
                <c:pt idx="626">
                  <c:v>78.381089754003781</c:v>
                </c:pt>
                <c:pt idx="627">
                  <c:v>78.381089754003781</c:v>
                </c:pt>
                <c:pt idx="628">
                  <c:v>78.381089754003781</c:v>
                </c:pt>
                <c:pt idx="629">
                  <c:v>78.381089754003781</c:v>
                </c:pt>
                <c:pt idx="630">
                  <c:v>78.381089754003781</c:v>
                </c:pt>
                <c:pt idx="631">
                  <c:v>78.381089754003781</c:v>
                </c:pt>
                <c:pt idx="632">
                  <c:v>78.381089754003781</c:v>
                </c:pt>
                <c:pt idx="633">
                  <c:v>78.381089754003781</c:v>
                </c:pt>
                <c:pt idx="634">
                  <c:v>78.381089754003781</c:v>
                </c:pt>
                <c:pt idx="635">
                  <c:v>78.381089754003781</c:v>
                </c:pt>
                <c:pt idx="636">
                  <c:v>78.381089754003781</c:v>
                </c:pt>
                <c:pt idx="637">
                  <c:v>78.381089754003781</c:v>
                </c:pt>
                <c:pt idx="638">
                  <c:v>58.224462123765456</c:v>
                </c:pt>
                <c:pt idx="639">
                  <c:v>58.224462123765456</c:v>
                </c:pt>
                <c:pt idx="640">
                  <c:v>58.224462123765456</c:v>
                </c:pt>
                <c:pt idx="641">
                  <c:v>58.224462123765456</c:v>
                </c:pt>
                <c:pt idx="642">
                  <c:v>58.224462123765456</c:v>
                </c:pt>
                <c:pt idx="643">
                  <c:v>58.224462123765456</c:v>
                </c:pt>
                <c:pt idx="644">
                  <c:v>58.224462123765456</c:v>
                </c:pt>
                <c:pt idx="645">
                  <c:v>58.224462123765456</c:v>
                </c:pt>
                <c:pt idx="646">
                  <c:v>58.224462123765456</c:v>
                </c:pt>
                <c:pt idx="647">
                  <c:v>58.224462123765456</c:v>
                </c:pt>
                <c:pt idx="648">
                  <c:v>58.224462123765456</c:v>
                </c:pt>
                <c:pt idx="649">
                  <c:v>58.224462123765456</c:v>
                </c:pt>
                <c:pt idx="650">
                  <c:v>58.224462123765456</c:v>
                </c:pt>
                <c:pt idx="651">
                  <c:v>58.224462123765456</c:v>
                </c:pt>
                <c:pt idx="652">
                  <c:v>58.224462123765456</c:v>
                </c:pt>
                <c:pt idx="653">
                  <c:v>58.224462123765456</c:v>
                </c:pt>
                <c:pt idx="654">
                  <c:v>58.224462123765456</c:v>
                </c:pt>
                <c:pt idx="655">
                  <c:v>58.224462123765456</c:v>
                </c:pt>
                <c:pt idx="656">
                  <c:v>58.224462123765456</c:v>
                </c:pt>
                <c:pt idx="657">
                  <c:v>58.224462123765456</c:v>
                </c:pt>
                <c:pt idx="658">
                  <c:v>58.224462123765456</c:v>
                </c:pt>
                <c:pt idx="659">
                  <c:v>58.224462123765456</c:v>
                </c:pt>
                <c:pt idx="660">
                  <c:v>58.224462123765456</c:v>
                </c:pt>
                <c:pt idx="661">
                  <c:v>58.224462123765456</c:v>
                </c:pt>
                <c:pt idx="662">
                  <c:v>58.224462123765456</c:v>
                </c:pt>
                <c:pt idx="663">
                  <c:v>58.224462123765456</c:v>
                </c:pt>
                <c:pt idx="664">
                  <c:v>58.224462123765456</c:v>
                </c:pt>
                <c:pt idx="665">
                  <c:v>58.224462123765456</c:v>
                </c:pt>
                <c:pt idx="666">
                  <c:v>58.224462123765456</c:v>
                </c:pt>
                <c:pt idx="667">
                  <c:v>58.224462123765456</c:v>
                </c:pt>
                <c:pt idx="668">
                  <c:v>49.222899826883634</c:v>
                </c:pt>
                <c:pt idx="669">
                  <c:v>49.222899826883634</c:v>
                </c:pt>
                <c:pt idx="670">
                  <c:v>49.222899826883634</c:v>
                </c:pt>
                <c:pt idx="671">
                  <c:v>49.222899826883634</c:v>
                </c:pt>
                <c:pt idx="672">
                  <c:v>49.222899826883634</c:v>
                </c:pt>
                <c:pt idx="673">
                  <c:v>49.222899826883634</c:v>
                </c:pt>
                <c:pt idx="674">
                  <c:v>49.222899826883634</c:v>
                </c:pt>
                <c:pt idx="675">
                  <c:v>49.222899826883634</c:v>
                </c:pt>
                <c:pt idx="676">
                  <c:v>49.222899826883634</c:v>
                </c:pt>
                <c:pt idx="677">
                  <c:v>49.222899826883634</c:v>
                </c:pt>
                <c:pt idx="678">
                  <c:v>49.222899826883634</c:v>
                </c:pt>
                <c:pt idx="679">
                  <c:v>49.222899826883634</c:v>
                </c:pt>
                <c:pt idx="680">
                  <c:v>49.222899826883634</c:v>
                </c:pt>
                <c:pt idx="681">
                  <c:v>49.222899826883634</c:v>
                </c:pt>
                <c:pt idx="682">
                  <c:v>49.222899826883634</c:v>
                </c:pt>
                <c:pt idx="683">
                  <c:v>49.222899826883634</c:v>
                </c:pt>
                <c:pt idx="684">
                  <c:v>49.222899826883634</c:v>
                </c:pt>
                <c:pt idx="685">
                  <c:v>49.222899826883634</c:v>
                </c:pt>
                <c:pt idx="686">
                  <c:v>49.222899826883634</c:v>
                </c:pt>
                <c:pt idx="687">
                  <c:v>49.222899826883634</c:v>
                </c:pt>
                <c:pt idx="688">
                  <c:v>49.222899826883634</c:v>
                </c:pt>
                <c:pt idx="689">
                  <c:v>49.222899826883634</c:v>
                </c:pt>
                <c:pt idx="690">
                  <c:v>49.222899826883634</c:v>
                </c:pt>
                <c:pt idx="691">
                  <c:v>49.222899826883634</c:v>
                </c:pt>
                <c:pt idx="692">
                  <c:v>49.222899826883634</c:v>
                </c:pt>
                <c:pt idx="693">
                  <c:v>49.222899826883634</c:v>
                </c:pt>
                <c:pt idx="694">
                  <c:v>49.222899826883634</c:v>
                </c:pt>
                <c:pt idx="695">
                  <c:v>49.222899826883634</c:v>
                </c:pt>
                <c:pt idx="696">
                  <c:v>49.222899826883634</c:v>
                </c:pt>
                <c:pt idx="697">
                  <c:v>49.222899826883634</c:v>
                </c:pt>
                <c:pt idx="698">
                  <c:v>49.222899826883634</c:v>
                </c:pt>
                <c:pt idx="699">
                  <c:v>72.224376265052982</c:v>
                </c:pt>
                <c:pt idx="700">
                  <c:v>72.224376265052982</c:v>
                </c:pt>
                <c:pt idx="701">
                  <c:v>72.224376265052982</c:v>
                </c:pt>
                <c:pt idx="702">
                  <c:v>72.224376265052982</c:v>
                </c:pt>
                <c:pt idx="703">
                  <c:v>72.224376265052982</c:v>
                </c:pt>
                <c:pt idx="704">
                  <c:v>72.224376265052982</c:v>
                </c:pt>
                <c:pt idx="705">
                  <c:v>72.224376265052982</c:v>
                </c:pt>
                <c:pt idx="706">
                  <c:v>72.224376265052982</c:v>
                </c:pt>
                <c:pt idx="707">
                  <c:v>72.224376265052982</c:v>
                </c:pt>
                <c:pt idx="708">
                  <c:v>72.224376265052982</c:v>
                </c:pt>
                <c:pt idx="709">
                  <c:v>72.224376265052982</c:v>
                </c:pt>
                <c:pt idx="710">
                  <c:v>72.224376265052982</c:v>
                </c:pt>
                <c:pt idx="711">
                  <c:v>72.224376265052982</c:v>
                </c:pt>
                <c:pt idx="712">
                  <c:v>72.224376265052982</c:v>
                </c:pt>
                <c:pt idx="713">
                  <c:v>72.224376265052982</c:v>
                </c:pt>
                <c:pt idx="714">
                  <c:v>72.224376265052982</c:v>
                </c:pt>
                <c:pt idx="715">
                  <c:v>72.224376265052982</c:v>
                </c:pt>
                <c:pt idx="716">
                  <c:v>72.224376265052982</c:v>
                </c:pt>
                <c:pt idx="717">
                  <c:v>72.224376265052982</c:v>
                </c:pt>
                <c:pt idx="718">
                  <c:v>72.224376265052982</c:v>
                </c:pt>
                <c:pt idx="719">
                  <c:v>72.224376265052982</c:v>
                </c:pt>
                <c:pt idx="720">
                  <c:v>72.224376265052982</c:v>
                </c:pt>
                <c:pt idx="721">
                  <c:v>72.224376265052982</c:v>
                </c:pt>
                <c:pt idx="722">
                  <c:v>72.224376265052982</c:v>
                </c:pt>
                <c:pt idx="723">
                  <c:v>72.224376265052982</c:v>
                </c:pt>
                <c:pt idx="724">
                  <c:v>72.224376265052982</c:v>
                </c:pt>
                <c:pt idx="725">
                  <c:v>72.224376265052982</c:v>
                </c:pt>
                <c:pt idx="726">
                  <c:v>72.224376265052982</c:v>
                </c:pt>
                <c:pt idx="727">
                  <c:v>72.224376265052982</c:v>
                </c:pt>
                <c:pt idx="728">
                  <c:v>72.224376265052982</c:v>
                </c:pt>
                <c:pt idx="729">
                  <c:v>72.224376265052982</c:v>
                </c:pt>
                <c:pt idx="730">
                  <c:v>88.763249831756085</c:v>
                </c:pt>
                <c:pt idx="731">
                  <c:v>88.763249831756085</c:v>
                </c:pt>
                <c:pt idx="732">
                  <c:v>88.763249831756085</c:v>
                </c:pt>
                <c:pt idx="733">
                  <c:v>88.763249831756085</c:v>
                </c:pt>
                <c:pt idx="734">
                  <c:v>88.763249831756085</c:v>
                </c:pt>
                <c:pt idx="735">
                  <c:v>88.763249831756085</c:v>
                </c:pt>
                <c:pt idx="736">
                  <c:v>88.763249831756085</c:v>
                </c:pt>
                <c:pt idx="737">
                  <c:v>88.763249831756085</c:v>
                </c:pt>
                <c:pt idx="738">
                  <c:v>88.763249831756085</c:v>
                </c:pt>
                <c:pt idx="739">
                  <c:v>88.763249831756085</c:v>
                </c:pt>
                <c:pt idx="740">
                  <c:v>88.763249831756085</c:v>
                </c:pt>
                <c:pt idx="741">
                  <c:v>88.763249831756085</c:v>
                </c:pt>
                <c:pt idx="742">
                  <c:v>88.763249831756085</c:v>
                </c:pt>
                <c:pt idx="743">
                  <c:v>88.763249831756085</c:v>
                </c:pt>
                <c:pt idx="744">
                  <c:v>88.763249831756085</c:v>
                </c:pt>
                <c:pt idx="745">
                  <c:v>88.763249831756085</c:v>
                </c:pt>
                <c:pt idx="746">
                  <c:v>88.763249831756085</c:v>
                </c:pt>
                <c:pt idx="747">
                  <c:v>88.763249831756085</c:v>
                </c:pt>
                <c:pt idx="748">
                  <c:v>88.763249831756085</c:v>
                </c:pt>
                <c:pt idx="749">
                  <c:v>88.763249831756085</c:v>
                </c:pt>
                <c:pt idx="750">
                  <c:v>88.763249831756085</c:v>
                </c:pt>
                <c:pt idx="751">
                  <c:v>88.763249831756085</c:v>
                </c:pt>
                <c:pt idx="752">
                  <c:v>88.763249831756085</c:v>
                </c:pt>
                <c:pt idx="753">
                  <c:v>88.763249831756085</c:v>
                </c:pt>
                <c:pt idx="754">
                  <c:v>88.763249831756085</c:v>
                </c:pt>
                <c:pt idx="755">
                  <c:v>88.763249831756085</c:v>
                </c:pt>
                <c:pt idx="756">
                  <c:v>88.763249831756085</c:v>
                </c:pt>
                <c:pt idx="757">
                  <c:v>88.763249831756085</c:v>
                </c:pt>
                <c:pt idx="758">
                  <c:v>88.763249831756085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58.082240390280219</c:v>
                </c:pt>
                <c:pt idx="1">
                  <c:v>58.082240390280219</c:v>
                </c:pt>
                <c:pt idx="2">
                  <c:v>54.859326000000003</c:v>
                </c:pt>
                <c:pt idx="3">
                  <c:v>34.941341999999999</c:v>
                </c:pt>
                <c:pt idx="4">
                  <c:v>48.115040999999998</c:v>
                </c:pt>
                <c:pt idx="5">
                  <c:v>57.725561999999996</c:v>
                </c:pt>
                <c:pt idx="6">
                  <c:v>58.082240390280219</c:v>
                </c:pt>
                <c:pt idx="7">
                  <c:v>58.082240390280219</c:v>
                </c:pt>
                <c:pt idx="8">
                  <c:v>58.082240390280219</c:v>
                </c:pt>
                <c:pt idx="9">
                  <c:v>58.082240390280219</c:v>
                </c:pt>
                <c:pt idx="10">
                  <c:v>57.800922</c:v>
                </c:pt>
                <c:pt idx="11">
                  <c:v>50.251185</c:v>
                </c:pt>
                <c:pt idx="12">
                  <c:v>41.823779999999999</c:v>
                </c:pt>
                <c:pt idx="13">
                  <c:v>58.082240390280219</c:v>
                </c:pt>
                <c:pt idx="14">
                  <c:v>58.082240390280219</c:v>
                </c:pt>
                <c:pt idx="15">
                  <c:v>58.082240390280219</c:v>
                </c:pt>
                <c:pt idx="16">
                  <c:v>58.082240390280219</c:v>
                </c:pt>
                <c:pt idx="17">
                  <c:v>58.082240390280219</c:v>
                </c:pt>
                <c:pt idx="18">
                  <c:v>46.288126000000005</c:v>
                </c:pt>
                <c:pt idx="19">
                  <c:v>58.082240390280219</c:v>
                </c:pt>
                <c:pt idx="20">
                  <c:v>58.082240390280219</c:v>
                </c:pt>
                <c:pt idx="21">
                  <c:v>58.082240390280219</c:v>
                </c:pt>
                <c:pt idx="22">
                  <c:v>58.082240390280219</c:v>
                </c:pt>
                <c:pt idx="23">
                  <c:v>41.807417000000001</c:v>
                </c:pt>
                <c:pt idx="24">
                  <c:v>30.552859000000002</c:v>
                </c:pt>
                <c:pt idx="25">
                  <c:v>29.456392999999998</c:v>
                </c:pt>
                <c:pt idx="26">
                  <c:v>52.548059000000002</c:v>
                </c:pt>
                <c:pt idx="27">
                  <c:v>58.082240390280219</c:v>
                </c:pt>
                <c:pt idx="28">
                  <c:v>69.990076328222727</c:v>
                </c:pt>
                <c:pt idx="29">
                  <c:v>69.990076328222727</c:v>
                </c:pt>
                <c:pt idx="30">
                  <c:v>35.527419999999999</c:v>
                </c:pt>
                <c:pt idx="31">
                  <c:v>54.084353999999998</c:v>
                </c:pt>
                <c:pt idx="32">
                  <c:v>56.345740000000006</c:v>
                </c:pt>
                <c:pt idx="33">
                  <c:v>57.480072999999997</c:v>
                </c:pt>
                <c:pt idx="34">
                  <c:v>46.524450999999999</c:v>
                </c:pt>
                <c:pt idx="35">
                  <c:v>51.734838000000003</c:v>
                </c:pt>
                <c:pt idx="36">
                  <c:v>67.636289999999988</c:v>
                </c:pt>
                <c:pt idx="37">
                  <c:v>66.398049</c:v>
                </c:pt>
                <c:pt idx="38">
                  <c:v>24.921495</c:v>
                </c:pt>
                <c:pt idx="39">
                  <c:v>61.151569000000002</c:v>
                </c:pt>
                <c:pt idx="40">
                  <c:v>69.990076328222727</c:v>
                </c:pt>
                <c:pt idx="41">
                  <c:v>18.20748</c:v>
                </c:pt>
                <c:pt idx="42">
                  <c:v>19.085939</c:v>
                </c:pt>
                <c:pt idx="43">
                  <c:v>10.901577</c:v>
                </c:pt>
                <c:pt idx="44">
                  <c:v>23.206485000000001</c:v>
                </c:pt>
                <c:pt idx="45">
                  <c:v>38.313834999999997</c:v>
                </c:pt>
                <c:pt idx="46">
                  <c:v>45.825392999999998</c:v>
                </c:pt>
                <c:pt idx="47">
                  <c:v>43.448278000000002</c:v>
                </c:pt>
                <c:pt idx="48">
                  <c:v>31.658595999999999</c:v>
                </c:pt>
                <c:pt idx="49">
                  <c:v>36.070926</c:v>
                </c:pt>
                <c:pt idx="50">
                  <c:v>27.752193999999999</c:v>
                </c:pt>
                <c:pt idx="51">
                  <c:v>21.947319</c:v>
                </c:pt>
                <c:pt idx="52">
                  <c:v>26.550758000000002</c:v>
                </c:pt>
                <c:pt idx="53">
                  <c:v>42.189472000000002</c:v>
                </c:pt>
                <c:pt idx="54">
                  <c:v>68.668347999999995</c:v>
                </c:pt>
                <c:pt idx="55">
                  <c:v>55.508578</c:v>
                </c:pt>
                <c:pt idx="56">
                  <c:v>40.792732000000001</c:v>
                </c:pt>
                <c:pt idx="57">
                  <c:v>53.814214</c:v>
                </c:pt>
                <c:pt idx="58">
                  <c:v>68.404088000000002</c:v>
                </c:pt>
                <c:pt idx="59">
                  <c:v>75.312223487395116</c:v>
                </c:pt>
                <c:pt idx="60">
                  <c:v>75.312223487395116</c:v>
                </c:pt>
                <c:pt idx="61">
                  <c:v>75.312223487395116</c:v>
                </c:pt>
                <c:pt idx="62">
                  <c:v>55.087336000000001</c:v>
                </c:pt>
                <c:pt idx="63">
                  <c:v>39.091197000000001</c:v>
                </c:pt>
                <c:pt idx="64">
                  <c:v>75.312223487395116</c:v>
                </c:pt>
                <c:pt idx="65">
                  <c:v>75.312223487395116</c:v>
                </c:pt>
                <c:pt idx="66">
                  <c:v>75.312223487395116</c:v>
                </c:pt>
                <c:pt idx="67">
                  <c:v>75.312223487395116</c:v>
                </c:pt>
                <c:pt idx="68">
                  <c:v>75.312223487395116</c:v>
                </c:pt>
                <c:pt idx="69">
                  <c:v>69.466175000000007</c:v>
                </c:pt>
                <c:pt idx="70">
                  <c:v>51.714264999999997</c:v>
                </c:pt>
                <c:pt idx="71">
                  <c:v>75.035882000000001</c:v>
                </c:pt>
                <c:pt idx="72">
                  <c:v>75.312223487395116</c:v>
                </c:pt>
                <c:pt idx="73">
                  <c:v>75.312223487395116</c:v>
                </c:pt>
                <c:pt idx="74">
                  <c:v>75.312223487395116</c:v>
                </c:pt>
                <c:pt idx="75">
                  <c:v>75.312223487395116</c:v>
                </c:pt>
                <c:pt idx="76">
                  <c:v>75.312223487395116</c:v>
                </c:pt>
                <c:pt idx="77">
                  <c:v>69.877051999999992</c:v>
                </c:pt>
                <c:pt idx="78">
                  <c:v>49.988691999999993</c:v>
                </c:pt>
                <c:pt idx="79">
                  <c:v>75.312223487395116</c:v>
                </c:pt>
                <c:pt idx="80">
                  <c:v>37.812838999999997</c:v>
                </c:pt>
                <c:pt idx="81">
                  <c:v>70.766553999999999</c:v>
                </c:pt>
                <c:pt idx="82">
                  <c:v>75.312223487395116</c:v>
                </c:pt>
                <c:pt idx="83">
                  <c:v>75.312223487395116</c:v>
                </c:pt>
                <c:pt idx="84">
                  <c:v>75.312223487395116</c:v>
                </c:pt>
                <c:pt idx="85">
                  <c:v>66.081136999999998</c:v>
                </c:pt>
                <c:pt idx="86">
                  <c:v>67.240855999999994</c:v>
                </c:pt>
                <c:pt idx="87">
                  <c:v>75.312223487395116</c:v>
                </c:pt>
                <c:pt idx="88">
                  <c:v>75.312223487395116</c:v>
                </c:pt>
                <c:pt idx="89">
                  <c:v>88.923516612032088</c:v>
                </c:pt>
                <c:pt idx="90">
                  <c:v>85.090758000000008</c:v>
                </c:pt>
                <c:pt idx="91">
                  <c:v>66.185267999999994</c:v>
                </c:pt>
                <c:pt idx="92">
                  <c:v>72.241969999999995</c:v>
                </c:pt>
                <c:pt idx="93">
                  <c:v>88.923516612032088</c:v>
                </c:pt>
                <c:pt idx="94">
                  <c:v>88.923516612032088</c:v>
                </c:pt>
                <c:pt idx="95">
                  <c:v>88.923516612032088</c:v>
                </c:pt>
                <c:pt idx="96">
                  <c:v>88.923516612032088</c:v>
                </c:pt>
                <c:pt idx="97">
                  <c:v>88.923516612032088</c:v>
                </c:pt>
                <c:pt idx="98">
                  <c:v>88.923516612032088</c:v>
                </c:pt>
                <c:pt idx="99">
                  <c:v>88.923516612032088</c:v>
                </c:pt>
                <c:pt idx="100">
                  <c:v>88.923516612032088</c:v>
                </c:pt>
                <c:pt idx="101">
                  <c:v>88.923516612032088</c:v>
                </c:pt>
                <c:pt idx="102">
                  <c:v>88.923516612032088</c:v>
                </c:pt>
                <c:pt idx="103">
                  <c:v>88.923516612032088</c:v>
                </c:pt>
                <c:pt idx="104">
                  <c:v>88.923516612032088</c:v>
                </c:pt>
                <c:pt idx="105">
                  <c:v>88.923516612032088</c:v>
                </c:pt>
                <c:pt idx="106">
                  <c:v>88.923516612032088</c:v>
                </c:pt>
                <c:pt idx="107">
                  <c:v>88.923516612032088</c:v>
                </c:pt>
                <c:pt idx="108">
                  <c:v>88.923516612032088</c:v>
                </c:pt>
                <c:pt idx="109">
                  <c:v>82.564250999999999</c:v>
                </c:pt>
                <c:pt idx="110">
                  <c:v>80.571767000000008</c:v>
                </c:pt>
                <c:pt idx="111">
                  <c:v>88.923516612032088</c:v>
                </c:pt>
                <c:pt idx="112">
                  <c:v>88.923516612032088</c:v>
                </c:pt>
                <c:pt idx="113">
                  <c:v>88.923516612032088</c:v>
                </c:pt>
                <c:pt idx="114">
                  <c:v>88.923516612032088</c:v>
                </c:pt>
                <c:pt idx="115">
                  <c:v>88.923516612032088</c:v>
                </c:pt>
                <c:pt idx="116">
                  <c:v>88.923516612032088</c:v>
                </c:pt>
                <c:pt idx="117">
                  <c:v>88.923516612032088</c:v>
                </c:pt>
                <c:pt idx="118">
                  <c:v>88.923516612032088</c:v>
                </c:pt>
                <c:pt idx="119">
                  <c:v>88.923516612032088</c:v>
                </c:pt>
                <c:pt idx="120">
                  <c:v>93.325091089665932</c:v>
                </c:pt>
                <c:pt idx="121">
                  <c:v>93.325091089665932</c:v>
                </c:pt>
                <c:pt idx="122">
                  <c:v>93.325091089665932</c:v>
                </c:pt>
                <c:pt idx="123">
                  <c:v>93.325091089665932</c:v>
                </c:pt>
                <c:pt idx="124">
                  <c:v>93.325091089665932</c:v>
                </c:pt>
                <c:pt idx="125">
                  <c:v>93.325091089665932</c:v>
                </c:pt>
                <c:pt idx="126">
                  <c:v>93.325091089665932</c:v>
                </c:pt>
                <c:pt idx="127">
                  <c:v>93.325091089665932</c:v>
                </c:pt>
                <c:pt idx="128">
                  <c:v>93.325091089665932</c:v>
                </c:pt>
                <c:pt idx="129">
                  <c:v>93.325091089665932</c:v>
                </c:pt>
                <c:pt idx="130">
                  <c:v>93.325091089665932</c:v>
                </c:pt>
                <c:pt idx="131">
                  <c:v>93.325091089665932</c:v>
                </c:pt>
                <c:pt idx="132">
                  <c:v>93.325091089665932</c:v>
                </c:pt>
                <c:pt idx="133">
                  <c:v>93.325091089665932</c:v>
                </c:pt>
                <c:pt idx="134">
                  <c:v>84.602587999999997</c:v>
                </c:pt>
                <c:pt idx="135">
                  <c:v>88.870991000000004</c:v>
                </c:pt>
                <c:pt idx="136">
                  <c:v>93.325091089665932</c:v>
                </c:pt>
                <c:pt idx="137">
                  <c:v>93.325091089665932</c:v>
                </c:pt>
                <c:pt idx="138">
                  <c:v>93.325091089665932</c:v>
                </c:pt>
                <c:pt idx="139">
                  <c:v>93.325091089665932</c:v>
                </c:pt>
                <c:pt idx="140">
                  <c:v>90.255692999999994</c:v>
                </c:pt>
                <c:pt idx="141">
                  <c:v>91.027507</c:v>
                </c:pt>
                <c:pt idx="142">
                  <c:v>92.468627999999995</c:v>
                </c:pt>
                <c:pt idx="143">
                  <c:v>93.325091089665932</c:v>
                </c:pt>
                <c:pt idx="144">
                  <c:v>93.325091089665932</c:v>
                </c:pt>
                <c:pt idx="145">
                  <c:v>93.325091089665932</c:v>
                </c:pt>
                <c:pt idx="146">
                  <c:v>93.325091089665932</c:v>
                </c:pt>
                <c:pt idx="147">
                  <c:v>93.325091089665932</c:v>
                </c:pt>
                <c:pt idx="148">
                  <c:v>93.325091089665932</c:v>
                </c:pt>
                <c:pt idx="149">
                  <c:v>93.325091089665932</c:v>
                </c:pt>
                <c:pt idx="150">
                  <c:v>95.204221202741991</c:v>
                </c:pt>
                <c:pt idx="151">
                  <c:v>95.204221202741991</c:v>
                </c:pt>
                <c:pt idx="152">
                  <c:v>95.204221202741991</c:v>
                </c:pt>
                <c:pt idx="153">
                  <c:v>95.204221202741991</c:v>
                </c:pt>
                <c:pt idx="154">
                  <c:v>95.204221202741991</c:v>
                </c:pt>
                <c:pt idx="155">
                  <c:v>95.204221202741991</c:v>
                </c:pt>
                <c:pt idx="156">
                  <c:v>95.204221202741991</c:v>
                </c:pt>
                <c:pt idx="157">
                  <c:v>95.204221202741991</c:v>
                </c:pt>
                <c:pt idx="158">
                  <c:v>95.204221202741991</c:v>
                </c:pt>
                <c:pt idx="159">
                  <c:v>95.204221202741991</c:v>
                </c:pt>
                <c:pt idx="160">
                  <c:v>95.204221202741991</c:v>
                </c:pt>
                <c:pt idx="161">
                  <c:v>95.204221202741991</c:v>
                </c:pt>
                <c:pt idx="162">
                  <c:v>95.204221202741991</c:v>
                </c:pt>
                <c:pt idx="163">
                  <c:v>88.252771610526054</c:v>
                </c:pt>
                <c:pt idx="164">
                  <c:v>88.252771610526054</c:v>
                </c:pt>
                <c:pt idx="165">
                  <c:v>88.252771610526054</c:v>
                </c:pt>
                <c:pt idx="166">
                  <c:v>88.252771610526054</c:v>
                </c:pt>
                <c:pt idx="167">
                  <c:v>88.252771610526054</c:v>
                </c:pt>
                <c:pt idx="168">
                  <c:v>88.252771610526054</c:v>
                </c:pt>
                <c:pt idx="169">
                  <c:v>88.252771610526054</c:v>
                </c:pt>
                <c:pt idx="170">
                  <c:v>88.252771610526054</c:v>
                </c:pt>
                <c:pt idx="171">
                  <c:v>88.252771610526054</c:v>
                </c:pt>
                <c:pt idx="172">
                  <c:v>88.252771610526054</c:v>
                </c:pt>
                <c:pt idx="173">
                  <c:v>88.252771610526054</c:v>
                </c:pt>
                <c:pt idx="174">
                  <c:v>88.252771610526054</c:v>
                </c:pt>
                <c:pt idx="175">
                  <c:v>88.252771610526054</c:v>
                </c:pt>
                <c:pt idx="176">
                  <c:v>88.252771610526054</c:v>
                </c:pt>
                <c:pt idx="177">
                  <c:v>88.252771610526054</c:v>
                </c:pt>
                <c:pt idx="178">
                  <c:v>88.252771610526054</c:v>
                </c:pt>
                <c:pt idx="179">
                  <c:v>88.252771610526054</c:v>
                </c:pt>
                <c:pt idx="180">
                  <c:v>88.252771610526054</c:v>
                </c:pt>
                <c:pt idx="181">
                  <c:v>88.252771610526054</c:v>
                </c:pt>
                <c:pt idx="182">
                  <c:v>88.252771610526054</c:v>
                </c:pt>
                <c:pt idx="183">
                  <c:v>88.252771610526054</c:v>
                </c:pt>
                <c:pt idx="184">
                  <c:v>88.252771610526054</c:v>
                </c:pt>
                <c:pt idx="185">
                  <c:v>88.252771610526054</c:v>
                </c:pt>
                <c:pt idx="186">
                  <c:v>88.252771610526054</c:v>
                </c:pt>
                <c:pt idx="187">
                  <c:v>88.252771610526054</c:v>
                </c:pt>
                <c:pt idx="188">
                  <c:v>88.252771610526054</c:v>
                </c:pt>
                <c:pt idx="189">
                  <c:v>88.252771610526054</c:v>
                </c:pt>
                <c:pt idx="190">
                  <c:v>88.252771610526054</c:v>
                </c:pt>
                <c:pt idx="191">
                  <c:v>88.252771610526054</c:v>
                </c:pt>
                <c:pt idx="192">
                  <c:v>88.252771610526054</c:v>
                </c:pt>
                <c:pt idx="193">
                  <c:v>50.748120999999998</c:v>
                </c:pt>
                <c:pt idx="194">
                  <c:v>88.252771610526054</c:v>
                </c:pt>
                <c:pt idx="195">
                  <c:v>88.252771610526054</c:v>
                </c:pt>
                <c:pt idx="196">
                  <c:v>88.252771610526054</c:v>
                </c:pt>
                <c:pt idx="197">
                  <c:v>88.252771610526054</c:v>
                </c:pt>
                <c:pt idx="198">
                  <c:v>88.252771610526054</c:v>
                </c:pt>
                <c:pt idx="199">
                  <c:v>88.252771610526054</c:v>
                </c:pt>
                <c:pt idx="200">
                  <c:v>88.252771610526054</c:v>
                </c:pt>
                <c:pt idx="201">
                  <c:v>88.252771610526054</c:v>
                </c:pt>
                <c:pt idx="202">
                  <c:v>88.252771610526054</c:v>
                </c:pt>
                <c:pt idx="203">
                  <c:v>88.252771610526054</c:v>
                </c:pt>
                <c:pt idx="204">
                  <c:v>88.252771610526054</c:v>
                </c:pt>
                <c:pt idx="205">
                  <c:v>88.252771610526054</c:v>
                </c:pt>
                <c:pt idx="206">
                  <c:v>88.252771610526054</c:v>
                </c:pt>
                <c:pt idx="207">
                  <c:v>88.252771610526054</c:v>
                </c:pt>
                <c:pt idx="208">
                  <c:v>88.252771610526054</c:v>
                </c:pt>
                <c:pt idx="209">
                  <c:v>79.453776999999988</c:v>
                </c:pt>
                <c:pt idx="210">
                  <c:v>86.174580000000006</c:v>
                </c:pt>
                <c:pt idx="211">
                  <c:v>88.252771610526054</c:v>
                </c:pt>
                <c:pt idx="212">
                  <c:v>75.53335172894144</c:v>
                </c:pt>
                <c:pt idx="213">
                  <c:v>75.53335172894144</c:v>
                </c:pt>
                <c:pt idx="214">
                  <c:v>75.53335172894144</c:v>
                </c:pt>
                <c:pt idx="215">
                  <c:v>75.53335172894144</c:v>
                </c:pt>
                <c:pt idx="216">
                  <c:v>75.53335172894144</c:v>
                </c:pt>
                <c:pt idx="217">
                  <c:v>75.53335172894144</c:v>
                </c:pt>
                <c:pt idx="218">
                  <c:v>75.53335172894144</c:v>
                </c:pt>
                <c:pt idx="219">
                  <c:v>75.53335172894144</c:v>
                </c:pt>
                <c:pt idx="220">
                  <c:v>75.53335172894144</c:v>
                </c:pt>
                <c:pt idx="221">
                  <c:v>75.53335172894144</c:v>
                </c:pt>
                <c:pt idx="222">
                  <c:v>75.53335172894144</c:v>
                </c:pt>
                <c:pt idx="223">
                  <c:v>44.881042000000001</c:v>
                </c:pt>
                <c:pt idx="224">
                  <c:v>43.219239000000002</c:v>
                </c:pt>
                <c:pt idx="225">
                  <c:v>64.212167999999991</c:v>
                </c:pt>
                <c:pt idx="226">
                  <c:v>75.53335172894144</c:v>
                </c:pt>
                <c:pt idx="227">
                  <c:v>75.53335172894144</c:v>
                </c:pt>
                <c:pt idx="228">
                  <c:v>75.53335172894144</c:v>
                </c:pt>
                <c:pt idx="229">
                  <c:v>75.53335172894144</c:v>
                </c:pt>
                <c:pt idx="230">
                  <c:v>75.53335172894144</c:v>
                </c:pt>
                <c:pt idx="231">
                  <c:v>75.53335172894144</c:v>
                </c:pt>
                <c:pt idx="232">
                  <c:v>73.583860999999999</c:v>
                </c:pt>
                <c:pt idx="233">
                  <c:v>75.53335172894144</c:v>
                </c:pt>
                <c:pt idx="234">
                  <c:v>75.53335172894144</c:v>
                </c:pt>
                <c:pt idx="235">
                  <c:v>75.53335172894144</c:v>
                </c:pt>
                <c:pt idx="236">
                  <c:v>75.53335172894144</c:v>
                </c:pt>
                <c:pt idx="237">
                  <c:v>75.53335172894144</c:v>
                </c:pt>
                <c:pt idx="238">
                  <c:v>75.53335172894144</c:v>
                </c:pt>
                <c:pt idx="239">
                  <c:v>75.53335172894144</c:v>
                </c:pt>
                <c:pt idx="240">
                  <c:v>60.079542000000004</c:v>
                </c:pt>
                <c:pt idx="241">
                  <c:v>75.53335172894144</c:v>
                </c:pt>
                <c:pt idx="242">
                  <c:v>61.158681451966821</c:v>
                </c:pt>
                <c:pt idx="243">
                  <c:v>61.158681451966821</c:v>
                </c:pt>
                <c:pt idx="244">
                  <c:v>61.158681451966821</c:v>
                </c:pt>
                <c:pt idx="245">
                  <c:v>61.158681451966821</c:v>
                </c:pt>
                <c:pt idx="246">
                  <c:v>61.158681451966821</c:v>
                </c:pt>
                <c:pt idx="247">
                  <c:v>61.158681451966821</c:v>
                </c:pt>
                <c:pt idx="248">
                  <c:v>61.158681451966821</c:v>
                </c:pt>
                <c:pt idx="249">
                  <c:v>61.158681451966821</c:v>
                </c:pt>
                <c:pt idx="250">
                  <c:v>61.158681451966821</c:v>
                </c:pt>
                <c:pt idx="251">
                  <c:v>50.409033999999998</c:v>
                </c:pt>
                <c:pt idx="252">
                  <c:v>58.465622000000003</c:v>
                </c:pt>
                <c:pt idx="253">
                  <c:v>61.158681451966821</c:v>
                </c:pt>
                <c:pt idx="254">
                  <c:v>61.158681451966821</c:v>
                </c:pt>
                <c:pt idx="255">
                  <c:v>61.158681451966821</c:v>
                </c:pt>
                <c:pt idx="256">
                  <c:v>61.158681451966821</c:v>
                </c:pt>
                <c:pt idx="257">
                  <c:v>55.389625000000002</c:v>
                </c:pt>
                <c:pt idx="258">
                  <c:v>61.158681451966821</c:v>
                </c:pt>
                <c:pt idx="259">
                  <c:v>61.158681451966821</c:v>
                </c:pt>
                <c:pt idx="260">
                  <c:v>32.231015999999997</c:v>
                </c:pt>
                <c:pt idx="261">
                  <c:v>17.944908999999999</c:v>
                </c:pt>
                <c:pt idx="262">
                  <c:v>28.016767999999999</c:v>
                </c:pt>
                <c:pt idx="263">
                  <c:v>52.259012000000006</c:v>
                </c:pt>
                <c:pt idx="264">
                  <c:v>40.707363999999998</c:v>
                </c:pt>
                <c:pt idx="265">
                  <c:v>49.593767999999997</c:v>
                </c:pt>
                <c:pt idx="266">
                  <c:v>45.384362000000003</c:v>
                </c:pt>
                <c:pt idx="267">
                  <c:v>43.150815999999999</c:v>
                </c:pt>
                <c:pt idx="268">
                  <c:v>58.521273999999998</c:v>
                </c:pt>
                <c:pt idx="269">
                  <c:v>56.667131999999995</c:v>
                </c:pt>
                <c:pt idx="270">
                  <c:v>61.158681451966821</c:v>
                </c:pt>
                <c:pt idx="271">
                  <c:v>48.903733000000003</c:v>
                </c:pt>
                <c:pt idx="272">
                  <c:v>23.888902999999999</c:v>
                </c:pt>
                <c:pt idx="273">
                  <c:v>44.721165322385822</c:v>
                </c:pt>
                <c:pt idx="274">
                  <c:v>44.721165322385822</c:v>
                </c:pt>
                <c:pt idx="275">
                  <c:v>32.841544999999996</c:v>
                </c:pt>
                <c:pt idx="276">
                  <c:v>44.721165322385822</c:v>
                </c:pt>
                <c:pt idx="277">
                  <c:v>44.721165322385822</c:v>
                </c:pt>
                <c:pt idx="278">
                  <c:v>44.721165322385822</c:v>
                </c:pt>
                <c:pt idx="279">
                  <c:v>44.721165322385822</c:v>
                </c:pt>
                <c:pt idx="280">
                  <c:v>43.503295000000001</c:v>
                </c:pt>
                <c:pt idx="281">
                  <c:v>41.389898000000002</c:v>
                </c:pt>
                <c:pt idx="282">
                  <c:v>44.721165322385822</c:v>
                </c:pt>
                <c:pt idx="283">
                  <c:v>44.721165322385822</c:v>
                </c:pt>
                <c:pt idx="284">
                  <c:v>44.721165322385822</c:v>
                </c:pt>
                <c:pt idx="285">
                  <c:v>44.721165322385822</c:v>
                </c:pt>
                <c:pt idx="286">
                  <c:v>37.535010999999997</c:v>
                </c:pt>
                <c:pt idx="287">
                  <c:v>27.310642999999999</c:v>
                </c:pt>
                <c:pt idx="288">
                  <c:v>17.075662000000001</c:v>
                </c:pt>
                <c:pt idx="289">
                  <c:v>33.559718999999994</c:v>
                </c:pt>
                <c:pt idx="290">
                  <c:v>37.354078000000001</c:v>
                </c:pt>
                <c:pt idx="291">
                  <c:v>44.721165322385822</c:v>
                </c:pt>
                <c:pt idx="292">
                  <c:v>44.721165322385822</c:v>
                </c:pt>
                <c:pt idx="293">
                  <c:v>19.948184999999999</c:v>
                </c:pt>
                <c:pt idx="294">
                  <c:v>22.616401999999997</c:v>
                </c:pt>
                <c:pt idx="295">
                  <c:v>29.251636999999999</c:v>
                </c:pt>
                <c:pt idx="296">
                  <c:v>29.942883000000002</c:v>
                </c:pt>
                <c:pt idx="297">
                  <c:v>44.721165322385822</c:v>
                </c:pt>
                <c:pt idx="298">
                  <c:v>44.721165322385822</c:v>
                </c:pt>
                <c:pt idx="299">
                  <c:v>44.721165322385822</c:v>
                </c:pt>
                <c:pt idx="300">
                  <c:v>44.721165322385822</c:v>
                </c:pt>
                <c:pt idx="301">
                  <c:v>44.721165322385822</c:v>
                </c:pt>
                <c:pt idx="302">
                  <c:v>44.721165322385822</c:v>
                </c:pt>
                <c:pt idx="303">
                  <c:v>39.175767383772524</c:v>
                </c:pt>
                <c:pt idx="304">
                  <c:v>39.175767383772524</c:v>
                </c:pt>
                <c:pt idx="305">
                  <c:v>39.175767383772524</c:v>
                </c:pt>
                <c:pt idx="306">
                  <c:v>37.185421999999996</c:v>
                </c:pt>
                <c:pt idx="307">
                  <c:v>14.289721999999999</c:v>
                </c:pt>
                <c:pt idx="308">
                  <c:v>23.730008000000002</c:v>
                </c:pt>
                <c:pt idx="309">
                  <c:v>28.687491000000001</c:v>
                </c:pt>
                <c:pt idx="310">
                  <c:v>17.119696000000001</c:v>
                </c:pt>
                <c:pt idx="311">
                  <c:v>16.471001000000001</c:v>
                </c:pt>
                <c:pt idx="312">
                  <c:v>34.717674000000009</c:v>
                </c:pt>
                <c:pt idx="313">
                  <c:v>18.780669999999997</c:v>
                </c:pt>
                <c:pt idx="314">
                  <c:v>15.768985000000001</c:v>
                </c:pt>
                <c:pt idx="315">
                  <c:v>10.982524999999999</c:v>
                </c:pt>
                <c:pt idx="316">
                  <c:v>23.570340000000002</c:v>
                </c:pt>
                <c:pt idx="317">
                  <c:v>31.111670999999998</c:v>
                </c:pt>
                <c:pt idx="318">
                  <c:v>29.784642999999999</c:v>
                </c:pt>
                <c:pt idx="319">
                  <c:v>37.532074999999999</c:v>
                </c:pt>
                <c:pt idx="320">
                  <c:v>39.175767383772524</c:v>
                </c:pt>
                <c:pt idx="321">
                  <c:v>39.175767383772524</c:v>
                </c:pt>
                <c:pt idx="322">
                  <c:v>25.723277</c:v>
                </c:pt>
                <c:pt idx="323">
                  <c:v>31.128603999999999</c:v>
                </c:pt>
                <c:pt idx="324">
                  <c:v>32.173569999999998</c:v>
                </c:pt>
                <c:pt idx="325">
                  <c:v>39.175767383772524</c:v>
                </c:pt>
                <c:pt idx="326">
                  <c:v>39.175767383772524</c:v>
                </c:pt>
                <c:pt idx="327">
                  <c:v>39.175767383772524</c:v>
                </c:pt>
                <c:pt idx="328">
                  <c:v>39.175767383772524</c:v>
                </c:pt>
                <c:pt idx="329">
                  <c:v>39.175767383772524</c:v>
                </c:pt>
                <c:pt idx="330">
                  <c:v>39.175767383772524</c:v>
                </c:pt>
                <c:pt idx="331">
                  <c:v>32.912245999999996</c:v>
                </c:pt>
                <c:pt idx="332">
                  <c:v>36.463912999999998</c:v>
                </c:pt>
                <c:pt idx="333">
                  <c:v>39.175767383772524</c:v>
                </c:pt>
                <c:pt idx="334">
                  <c:v>33.473076999999996</c:v>
                </c:pt>
                <c:pt idx="335">
                  <c:v>30.679369999999999</c:v>
                </c:pt>
                <c:pt idx="336">
                  <c:v>52.748882999999999</c:v>
                </c:pt>
                <c:pt idx="337">
                  <c:v>56.922052999999998</c:v>
                </c:pt>
                <c:pt idx="338">
                  <c:v>56.962680999999996</c:v>
                </c:pt>
                <c:pt idx="339">
                  <c:v>53.861737999999995</c:v>
                </c:pt>
                <c:pt idx="340">
                  <c:v>34.926500999999995</c:v>
                </c:pt>
                <c:pt idx="341">
                  <c:v>16.516825000000001</c:v>
                </c:pt>
                <c:pt idx="342">
                  <c:v>48.540538999999995</c:v>
                </c:pt>
                <c:pt idx="343">
                  <c:v>45.012703999999999</c:v>
                </c:pt>
                <c:pt idx="344">
                  <c:v>35.881593000000002</c:v>
                </c:pt>
                <c:pt idx="345">
                  <c:v>57.059165604966637</c:v>
                </c:pt>
                <c:pt idx="346">
                  <c:v>54.161625999999998</c:v>
                </c:pt>
                <c:pt idx="347">
                  <c:v>56.192132999999998</c:v>
                </c:pt>
                <c:pt idx="348">
                  <c:v>40.939911000000002</c:v>
                </c:pt>
                <c:pt idx="349">
                  <c:v>29.573712</c:v>
                </c:pt>
                <c:pt idx="350">
                  <c:v>36.903005999999991</c:v>
                </c:pt>
                <c:pt idx="351">
                  <c:v>55.997805</c:v>
                </c:pt>
                <c:pt idx="352">
                  <c:v>57.059165604966637</c:v>
                </c:pt>
                <c:pt idx="353">
                  <c:v>53.090128000000007</c:v>
                </c:pt>
                <c:pt idx="354">
                  <c:v>57.059165604966637</c:v>
                </c:pt>
                <c:pt idx="355">
                  <c:v>57.059165604966637</c:v>
                </c:pt>
                <c:pt idx="356">
                  <c:v>57.059165604966637</c:v>
                </c:pt>
                <c:pt idx="357">
                  <c:v>57.059165604966637</c:v>
                </c:pt>
                <c:pt idx="358">
                  <c:v>57.059165604966637</c:v>
                </c:pt>
                <c:pt idx="359">
                  <c:v>53.021622000000001</c:v>
                </c:pt>
                <c:pt idx="360">
                  <c:v>57.059165604966637</c:v>
                </c:pt>
                <c:pt idx="361">
                  <c:v>57.059165604966637</c:v>
                </c:pt>
                <c:pt idx="362">
                  <c:v>57.059165604966637</c:v>
                </c:pt>
                <c:pt idx="363">
                  <c:v>57.059165604966637</c:v>
                </c:pt>
                <c:pt idx="364">
                  <c:v>57.059165604966637</c:v>
                </c:pt>
                <c:pt idx="365">
                  <c:v>72.469213587839889</c:v>
                </c:pt>
                <c:pt idx="366">
                  <c:v>72.469213587839889</c:v>
                </c:pt>
                <c:pt idx="367">
                  <c:v>72.469213587839889</c:v>
                </c:pt>
                <c:pt idx="368">
                  <c:v>72.469213587839889</c:v>
                </c:pt>
                <c:pt idx="369">
                  <c:v>72.469213587839889</c:v>
                </c:pt>
                <c:pt idx="370">
                  <c:v>72.469213587839889</c:v>
                </c:pt>
                <c:pt idx="371">
                  <c:v>42.269485000000003</c:v>
                </c:pt>
                <c:pt idx="372">
                  <c:v>40.880480000000006</c:v>
                </c:pt>
                <c:pt idx="373">
                  <c:v>71.397311999999999</c:v>
                </c:pt>
                <c:pt idx="374">
                  <c:v>72.469213587839889</c:v>
                </c:pt>
                <c:pt idx="375">
                  <c:v>72.469213587839889</c:v>
                </c:pt>
                <c:pt idx="376">
                  <c:v>67.877244000000005</c:v>
                </c:pt>
                <c:pt idx="377">
                  <c:v>72.469213587839889</c:v>
                </c:pt>
                <c:pt idx="378">
                  <c:v>58.580880999999998</c:v>
                </c:pt>
                <c:pt idx="379">
                  <c:v>71.233261999999996</c:v>
                </c:pt>
                <c:pt idx="380">
                  <c:v>72.469213587839889</c:v>
                </c:pt>
                <c:pt idx="381">
                  <c:v>72.469213587839889</c:v>
                </c:pt>
                <c:pt idx="382">
                  <c:v>65.193995999999999</c:v>
                </c:pt>
                <c:pt idx="383">
                  <c:v>65.838386</c:v>
                </c:pt>
                <c:pt idx="384">
                  <c:v>62.712156</c:v>
                </c:pt>
                <c:pt idx="385">
                  <c:v>68.458113999999995</c:v>
                </c:pt>
                <c:pt idx="386">
                  <c:v>72.469213587839889</c:v>
                </c:pt>
                <c:pt idx="387">
                  <c:v>69.471451999999999</c:v>
                </c:pt>
                <c:pt idx="388">
                  <c:v>72.469213587839889</c:v>
                </c:pt>
                <c:pt idx="389">
                  <c:v>68.566562999999988</c:v>
                </c:pt>
                <c:pt idx="390">
                  <c:v>72.469213587839889</c:v>
                </c:pt>
                <c:pt idx="391">
                  <c:v>72.469213587839889</c:v>
                </c:pt>
                <c:pt idx="392">
                  <c:v>72.469213587839889</c:v>
                </c:pt>
                <c:pt idx="393">
                  <c:v>85.779890150444487</c:v>
                </c:pt>
                <c:pt idx="394">
                  <c:v>85.779890150444487</c:v>
                </c:pt>
                <c:pt idx="395">
                  <c:v>85.779890150444487</c:v>
                </c:pt>
                <c:pt idx="396">
                  <c:v>85.779890150444487</c:v>
                </c:pt>
                <c:pt idx="397">
                  <c:v>48.205492</c:v>
                </c:pt>
                <c:pt idx="398">
                  <c:v>50.202725000000001</c:v>
                </c:pt>
                <c:pt idx="399">
                  <c:v>68.237877999999995</c:v>
                </c:pt>
                <c:pt idx="400">
                  <c:v>57.461326</c:v>
                </c:pt>
                <c:pt idx="401">
                  <c:v>52.935957000000002</c:v>
                </c:pt>
                <c:pt idx="402">
                  <c:v>85.779890150444487</c:v>
                </c:pt>
                <c:pt idx="403">
                  <c:v>76.153103000000002</c:v>
                </c:pt>
                <c:pt idx="404">
                  <c:v>85.779890150444487</c:v>
                </c:pt>
                <c:pt idx="405">
                  <c:v>85.779890150444487</c:v>
                </c:pt>
                <c:pt idx="406">
                  <c:v>85.779890150444487</c:v>
                </c:pt>
                <c:pt idx="407">
                  <c:v>85.779890150444487</c:v>
                </c:pt>
                <c:pt idx="408">
                  <c:v>85.779890150444487</c:v>
                </c:pt>
                <c:pt idx="409">
                  <c:v>84.449888000000001</c:v>
                </c:pt>
                <c:pt idx="410">
                  <c:v>81.073100000000011</c:v>
                </c:pt>
                <c:pt idx="411">
                  <c:v>85.779890150444487</c:v>
                </c:pt>
                <c:pt idx="412">
                  <c:v>85.779890150444487</c:v>
                </c:pt>
                <c:pt idx="413">
                  <c:v>85.779890150444487</c:v>
                </c:pt>
                <c:pt idx="414">
                  <c:v>85.779890150444487</c:v>
                </c:pt>
                <c:pt idx="415">
                  <c:v>85.779890150444487</c:v>
                </c:pt>
                <c:pt idx="416">
                  <c:v>85.779890150444487</c:v>
                </c:pt>
                <c:pt idx="417">
                  <c:v>85.779890150444487</c:v>
                </c:pt>
                <c:pt idx="418">
                  <c:v>85.779890150444487</c:v>
                </c:pt>
                <c:pt idx="419">
                  <c:v>85.779890150444487</c:v>
                </c:pt>
                <c:pt idx="420">
                  <c:v>85.779890150444487</c:v>
                </c:pt>
                <c:pt idx="421">
                  <c:v>85.779890150444487</c:v>
                </c:pt>
                <c:pt idx="422">
                  <c:v>85.779890150444487</c:v>
                </c:pt>
                <c:pt idx="423">
                  <c:v>85.779890150444487</c:v>
                </c:pt>
                <c:pt idx="424">
                  <c:v>94.293553000000003</c:v>
                </c:pt>
                <c:pt idx="425">
                  <c:v>98.8334729565142</c:v>
                </c:pt>
                <c:pt idx="426">
                  <c:v>98.8334729565142</c:v>
                </c:pt>
                <c:pt idx="427">
                  <c:v>98.8334729565142</c:v>
                </c:pt>
                <c:pt idx="428">
                  <c:v>98.8334729565142</c:v>
                </c:pt>
                <c:pt idx="429">
                  <c:v>98.8334729565142</c:v>
                </c:pt>
                <c:pt idx="430">
                  <c:v>98.8334729565142</c:v>
                </c:pt>
                <c:pt idx="431">
                  <c:v>98.8334729565142</c:v>
                </c:pt>
                <c:pt idx="432">
                  <c:v>98.8334729565142</c:v>
                </c:pt>
                <c:pt idx="433">
                  <c:v>98.8334729565142</c:v>
                </c:pt>
                <c:pt idx="434">
                  <c:v>98.8334729565142</c:v>
                </c:pt>
                <c:pt idx="435">
                  <c:v>98.8334729565142</c:v>
                </c:pt>
                <c:pt idx="436">
                  <c:v>98.8334729565142</c:v>
                </c:pt>
                <c:pt idx="437">
                  <c:v>98.8334729565142</c:v>
                </c:pt>
                <c:pt idx="438">
                  <c:v>98.8334729565142</c:v>
                </c:pt>
                <c:pt idx="439">
                  <c:v>98.8334729565142</c:v>
                </c:pt>
                <c:pt idx="440">
                  <c:v>98.8334729565142</c:v>
                </c:pt>
                <c:pt idx="441">
                  <c:v>98.8334729565142</c:v>
                </c:pt>
                <c:pt idx="442">
                  <c:v>98.8334729565142</c:v>
                </c:pt>
                <c:pt idx="443">
                  <c:v>98.8334729565142</c:v>
                </c:pt>
                <c:pt idx="444">
                  <c:v>98.8334729565142</c:v>
                </c:pt>
                <c:pt idx="445">
                  <c:v>98.8334729565142</c:v>
                </c:pt>
                <c:pt idx="446">
                  <c:v>98.8334729565142</c:v>
                </c:pt>
                <c:pt idx="447">
                  <c:v>98.8334729565142</c:v>
                </c:pt>
                <c:pt idx="448">
                  <c:v>98.8334729565142</c:v>
                </c:pt>
                <c:pt idx="449">
                  <c:v>98.8334729565142</c:v>
                </c:pt>
                <c:pt idx="450">
                  <c:v>98.8334729565142</c:v>
                </c:pt>
                <c:pt idx="451">
                  <c:v>98.8334729565142</c:v>
                </c:pt>
                <c:pt idx="452">
                  <c:v>98.8334729565142</c:v>
                </c:pt>
                <c:pt idx="453">
                  <c:v>98.8334729565142</c:v>
                </c:pt>
                <c:pt idx="454">
                  <c:v>116.2269617184628</c:v>
                </c:pt>
                <c:pt idx="455">
                  <c:v>116.2269617184628</c:v>
                </c:pt>
                <c:pt idx="456">
                  <c:v>116.2269617184628</c:v>
                </c:pt>
                <c:pt idx="457">
                  <c:v>116.2269617184628</c:v>
                </c:pt>
                <c:pt idx="458">
                  <c:v>116.2269617184628</c:v>
                </c:pt>
                <c:pt idx="459">
                  <c:v>116.2269617184628</c:v>
                </c:pt>
                <c:pt idx="460">
                  <c:v>116.2269617184628</c:v>
                </c:pt>
                <c:pt idx="461">
                  <c:v>116.2269617184628</c:v>
                </c:pt>
                <c:pt idx="462">
                  <c:v>116.2269617184628</c:v>
                </c:pt>
                <c:pt idx="463">
                  <c:v>116.2269617184628</c:v>
                </c:pt>
                <c:pt idx="464">
                  <c:v>116.2269617184628</c:v>
                </c:pt>
                <c:pt idx="465">
                  <c:v>116.2269617184628</c:v>
                </c:pt>
                <c:pt idx="466">
                  <c:v>116.2269617184628</c:v>
                </c:pt>
                <c:pt idx="467">
                  <c:v>116.2269617184628</c:v>
                </c:pt>
                <c:pt idx="468">
                  <c:v>116.2269617184628</c:v>
                </c:pt>
                <c:pt idx="469">
                  <c:v>116.2269617184628</c:v>
                </c:pt>
                <c:pt idx="470">
                  <c:v>116.2269617184628</c:v>
                </c:pt>
                <c:pt idx="471">
                  <c:v>116.2269617184628</c:v>
                </c:pt>
                <c:pt idx="472">
                  <c:v>116.2269617184628</c:v>
                </c:pt>
                <c:pt idx="473">
                  <c:v>109.751002</c:v>
                </c:pt>
                <c:pt idx="474">
                  <c:v>100.609866</c:v>
                </c:pt>
                <c:pt idx="475">
                  <c:v>76.472811000000007</c:v>
                </c:pt>
                <c:pt idx="476">
                  <c:v>76.783833000000001</c:v>
                </c:pt>
                <c:pt idx="477">
                  <c:v>110.17815299999999</c:v>
                </c:pt>
                <c:pt idx="478">
                  <c:v>116.2269617184628</c:v>
                </c:pt>
                <c:pt idx="479">
                  <c:v>93.167641000000003</c:v>
                </c:pt>
                <c:pt idx="480">
                  <c:v>72.789244999999994</c:v>
                </c:pt>
                <c:pt idx="481">
                  <c:v>85.305626999999987</c:v>
                </c:pt>
                <c:pt idx="482">
                  <c:v>105.54447400000001</c:v>
                </c:pt>
                <c:pt idx="483">
                  <c:v>106.250502</c:v>
                </c:pt>
                <c:pt idx="484">
                  <c:v>116.2269617184628</c:v>
                </c:pt>
                <c:pt idx="485">
                  <c:v>98.401563999999993</c:v>
                </c:pt>
                <c:pt idx="486">
                  <c:v>103.16937</c:v>
                </c:pt>
                <c:pt idx="487">
                  <c:v>120.423085</c:v>
                </c:pt>
                <c:pt idx="488">
                  <c:v>121.20875626501055</c:v>
                </c:pt>
                <c:pt idx="489">
                  <c:v>121.20875626501055</c:v>
                </c:pt>
                <c:pt idx="490">
                  <c:v>121.20875626501055</c:v>
                </c:pt>
                <c:pt idx="491">
                  <c:v>59.535052999999998</c:v>
                </c:pt>
                <c:pt idx="492">
                  <c:v>65.587326000000004</c:v>
                </c:pt>
                <c:pt idx="493">
                  <c:v>119.162999</c:v>
                </c:pt>
                <c:pt idx="494">
                  <c:v>121.20875626501055</c:v>
                </c:pt>
                <c:pt idx="495">
                  <c:v>121.20875626501055</c:v>
                </c:pt>
                <c:pt idx="496">
                  <c:v>121.20875626501055</c:v>
                </c:pt>
                <c:pt idx="497">
                  <c:v>121.20875626501055</c:v>
                </c:pt>
                <c:pt idx="498">
                  <c:v>121.20875626501055</c:v>
                </c:pt>
                <c:pt idx="499">
                  <c:v>121.20875626501055</c:v>
                </c:pt>
                <c:pt idx="500">
                  <c:v>121.20875626501055</c:v>
                </c:pt>
                <c:pt idx="501">
                  <c:v>121.20875626501055</c:v>
                </c:pt>
                <c:pt idx="502">
                  <c:v>113.10303200000001</c:v>
                </c:pt>
                <c:pt idx="503">
                  <c:v>117.32886999999999</c:v>
                </c:pt>
                <c:pt idx="504">
                  <c:v>119.38496000000001</c:v>
                </c:pt>
                <c:pt idx="505">
                  <c:v>99.575516000000007</c:v>
                </c:pt>
                <c:pt idx="506">
                  <c:v>121.20875626501055</c:v>
                </c:pt>
                <c:pt idx="507">
                  <c:v>121.20875626501055</c:v>
                </c:pt>
                <c:pt idx="508">
                  <c:v>121.20875626501055</c:v>
                </c:pt>
                <c:pt idx="509">
                  <c:v>121.20875626501055</c:v>
                </c:pt>
                <c:pt idx="510">
                  <c:v>121.20875626501055</c:v>
                </c:pt>
                <c:pt idx="511">
                  <c:v>121.20875626501055</c:v>
                </c:pt>
                <c:pt idx="512">
                  <c:v>121.20875626501055</c:v>
                </c:pt>
                <c:pt idx="513">
                  <c:v>121.20875626501055</c:v>
                </c:pt>
                <c:pt idx="514">
                  <c:v>121.20875626501055</c:v>
                </c:pt>
                <c:pt idx="515">
                  <c:v>122.83441580220702</c:v>
                </c:pt>
                <c:pt idx="516">
                  <c:v>122.83441580220702</c:v>
                </c:pt>
                <c:pt idx="517">
                  <c:v>122.83441580220702</c:v>
                </c:pt>
                <c:pt idx="518">
                  <c:v>122.83441580220702</c:v>
                </c:pt>
                <c:pt idx="519">
                  <c:v>122.83441580220702</c:v>
                </c:pt>
                <c:pt idx="520">
                  <c:v>122.83441580220702</c:v>
                </c:pt>
                <c:pt idx="521">
                  <c:v>122.83441580220702</c:v>
                </c:pt>
                <c:pt idx="522">
                  <c:v>122.83441580220702</c:v>
                </c:pt>
                <c:pt idx="523">
                  <c:v>122.83441580220702</c:v>
                </c:pt>
                <c:pt idx="524">
                  <c:v>122.83441580220702</c:v>
                </c:pt>
                <c:pt idx="525">
                  <c:v>122.83441580220702</c:v>
                </c:pt>
                <c:pt idx="526">
                  <c:v>122.83441580220702</c:v>
                </c:pt>
                <c:pt idx="527">
                  <c:v>122.83441580220702</c:v>
                </c:pt>
                <c:pt idx="528">
                  <c:v>122.83441580220702</c:v>
                </c:pt>
                <c:pt idx="529">
                  <c:v>122.83441580220702</c:v>
                </c:pt>
                <c:pt idx="530">
                  <c:v>122.83441580220702</c:v>
                </c:pt>
                <c:pt idx="531">
                  <c:v>122.83441580220702</c:v>
                </c:pt>
                <c:pt idx="532">
                  <c:v>122.83441580220702</c:v>
                </c:pt>
                <c:pt idx="533">
                  <c:v>122.83441580220702</c:v>
                </c:pt>
                <c:pt idx="534">
                  <c:v>122.83441580220702</c:v>
                </c:pt>
                <c:pt idx="535">
                  <c:v>122.83441580220702</c:v>
                </c:pt>
                <c:pt idx="536">
                  <c:v>122.83441580220702</c:v>
                </c:pt>
                <c:pt idx="537">
                  <c:v>122.83441580220702</c:v>
                </c:pt>
                <c:pt idx="538">
                  <c:v>122.83441580220702</c:v>
                </c:pt>
                <c:pt idx="539">
                  <c:v>122.83441580220702</c:v>
                </c:pt>
                <c:pt idx="540">
                  <c:v>122.83441580220702</c:v>
                </c:pt>
                <c:pt idx="541">
                  <c:v>122.83441580220702</c:v>
                </c:pt>
                <c:pt idx="542">
                  <c:v>122.83441580220702</c:v>
                </c:pt>
                <c:pt idx="543">
                  <c:v>122.83441580220702</c:v>
                </c:pt>
                <c:pt idx="544">
                  <c:v>122.83441580220702</c:v>
                </c:pt>
                <c:pt idx="545">
                  <c:v>122.83441580220702</c:v>
                </c:pt>
                <c:pt idx="546">
                  <c:v>114.19983307344205</c:v>
                </c:pt>
                <c:pt idx="547">
                  <c:v>114.19983307344205</c:v>
                </c:pt>
                <c:pt idx="548">
                  <c:v>114.19983307344205</c:v>
                </c:pt>
                <c:pt idx="549">
                  <c:v>114.19983307344205</c:v>
                </c:pt>
                <c:pt idx="550">
                  <c:v>114.19983307344205</c:v>
                </c:pt>
                <c:pt idx="551">
                  <c:v>114.19983307344205</c:v>
                </c:pt>
                <c:pt idx="552">
                  <c:v>114.19983307344205</c:v>
                </c:pt>
                <c:pt idx="553">
                  <c:v>114.19983307344205</c:v>
                </c:pt>
                <c:pt idx="554">
                  <c:v>114.19983307344205</c:v>
                </c:pt>
                <c:pt idx="555">
                  <c:v>114.19983307344205</c:v>
                </c:pt>
                <c:pt idx="556">
                  <c:v>114.19983307344205</c:v>
                </c:pt>
                <c:pt idx="557">
                  <c:v>114.19983307344205</c:v>
                </c:pt>
                <c:pt idx="558">
                  <c:v>114.19983307344205</c:v>
                </c:pt>
                <c:pt idx="559">
                  <c:v>114.19983307344205</c:v>
                </c:pt>
                <c:pt idx="560">
                  <c:v>114.19983307344205</c:v>
                </c:pt>
                <c:pt idx="561">
                  <c:v>114.19983307344205</c:v>
                </c:pt>
                <c:pt idx="562">
                  <c:v>114.19983307344205</c:v>
                </c:pt>
                <c:pt idx="563">
                  <c:v>114.19983307344205</c:v>
                </c:pt>
                <c:pt idx="564">
                  <c:v>114.19983307344205</c:v>
                </c:pt>
                <c:pt idx="565">
                  <c:v>114.19983307344205</c:v>
                </c:pt>
                <c:pt idx="566">
                  <c:v>114.19983307344205</c:v>
                </c:pt>
                <c:pt idx="567">
                  <c:v>114.19983307344205</c:v>
                </c:pt>
                <c:pt idx="568">
                  <c:v>114.19983307344205</c:v>
                </c:pt>
                <c:pt idx="569">
                  <c:v>114.19983307344205</c:v>
                </c:pt>
                <c:pt idx="570">
                  <c:v>114.19983307344205</c:v>
                </c:pt>
                <c:pt idx="571">
                  <c:v>85.459106000000006</c:v>
                </c:pt>
                <c:pt idx="572">
                  <c:v>110.997637</c:v>
                </c:pt>
                <c:pt idx="573">
                  <c:v>114.19983307344205</c:v>
                </c:pt>
                <c:pt idx="574">
                  <c:v>114.19983307344205</c:v>
                </c:pt>
                <c:pt idx="575">
                  <c:v>114.19983307344205</c:v>
                </c:pt>
                <c:pt idx="576">
                  <c:v>114.19983307344205</c:v>
                </c:pt>
                <c:pt idx="577">
                  <c:v>98.14836848489503</c:v>
                </c:pt>
                <c:pt idx="578">
                  <c:v>69.105034000000003</c:v>
                </c:pt>
                <c:pt idx="579">
                  <c:v>38.813513</c:v>
                </c:pt>
                <c:pt idx="580">
                  <c:v>98.14836848489503</c:v>
                </c:pt>
                <c:pt idx="581">
                  <c:v>98.14836848489503</c:v>
                </c:pt>
                <c:pt idx="582">
                  <c:v>98.14836848489503</c:v>
                </c:pt>
                <c:pt idx="583">
                  <c:v>98.14836848489503</c:v>
                </c:pt>
                <c:pt idx="584">
                  <c:v>98.14836848489503</c:v>
                </c:pt>
                <c:pt idx="585">
                  <c:v>98.14836848489503</c:v>
                </c:pt>
                <c:pt idx="586">
                  <c:v>98.14836848489503</c:v>
                </c:pt>
                <c:pt idx="587">
                  <c:v>98.14836848489503</c:v>
                </c:pt>
                <c:pt idx="588">
                  <c:v>98.14836848489503</c:v>
                </c:pt>
                <c:pt idx="589">
                  <c:v>98.14836848489503</c:v>
                </c:pt>
                <c:pt idx="590">
                  <c:v>98.14836848489503</c:v>
                </c:pt>
                <c:pt idx="591">
                  <c:v>82.169178000000002</c:v>
                </c:pt>
                <c:pt idx="592">
                  <c:v>71.069744999999998</c:v>
                </c:pt>
                <c:pt idx="593">
                  <c:v>80.584566000000009</c:v>
                </c:pt>
                <c:pt idx="594">
                  <c:v>94.975397000000001</c:v>
                </c:pt>
                <c:pt idx="595">
                  <c:v>98.14836848489503</c:v>
                </c:pt>
                <c:pt idx="596">
                  <c:v>98.14836848489503</c:v>
                </c:pt>
                <c:pt idx="597">
                  <c:v>77.363046999999995</c:v>
                </c:pt>
                <c:pt idx="598">
                  <c:v>98.14836848489503</c:v>
                </c:pt>
                <c:pt idx="599">
                  <c:v>98.14836848489503</c:v>
                </c:pt>
                <c:pt idx="600">
                  <c:v>98.14836848489503</c:v>
                </c:pt>
                <c:pt idx="601">
                  <c:v>98.14836848489503</c:v>
                </c:pt>
                <c:pt idx="602">
                  <c:v>98.14836848489503</c:v>
                </c:pt>
                <c:pt idx="603">
                  <c:v>98.14836848489503</c:v>
                </c:pt>
                <c:pt idx="604">
                  <c:v>98.14836848489503</c:v>
                </c:pt>
                <c:pt idx="605">
                  <c:v>98.14836848489503</c:v>
                </c:pt>
                <c:pt idx="606">
                  <c:v>98.14836848489503</c:v>
                </c:pt>
                <c:pt idx="607">
                  <c:v>78.381089754003781</c:v>
                </c:pt>
                <c:pt idx="608">
                  <c:v>78.381089754003781</c:v>
                </c:pt>
                <c:pt idx="609">
                  <c:v>78.381089754003781</c:v>
                </c:pt>
                <c:pt idx="610">
                  <c:v>78.381089754003781</c:v>
                </c:pt>
                <c:pt idx="611">
                  <c:v>78.381089754003781</c:v>
                </c:pt>
                <c:pt idx="612">
                  <c:v>78.381089754003781</c:v>
                </c:pt>
                <c:pt idx="613">
                  <c:v>78.381089754003781</c:v>
                </c:pt>
                <c:pt idx="614">
                  <c:v>78.381089754003781</c:v>
                </c:pt>
                <c:pt idx="615">
                  <c:v>78.381089754003781</c:v>
                </c:pt>
                <c:pt idx="616">
                  <c:v>78.381089754003781</c:v>
                </c:pt>
                <c:pt idx="617">
                  <c:v>78.381089754003781</c:v>
                </c:pt>
                <c:pt idx="618">
                  <c:v>78.381089754003781</c:v>
                </c:pt>
                <c:pt idx="619">
                  <c:v>78.381089754003781</c:v>
                </c:pt>
                <c:pt idx="620">
                  <c:v>68.844414</c:v>
                </c:pt>
                <c:pt idx="621">
                  <c:v>76.667000999999999</c:v>
                </c:pt>
                <c:pt idx="622">
                  <c:v>61.498703999999996</c:v>
                </c:pt>
                <c:pt idx="623">
                  <c:v>63.355337999999996</c:v>
                </c:pt>
                <c:pt idx="624">
                  <c:v>67.985439</c:v>
                </c:pt>
                <c:pt idx="625">
                  <c:v>21.934614</c:v>
                </c:pt>
                <c:pt idx="626">
                  <c:v>69.251991000000004</c:v>
                </c:pt>
                <c:pt idx="627">
                  <c:v>78.381089754003781</c:v>
                </c:pt>
                <c:pt idx="628">
                  <c:v>36.246982000000003</c:v>
                </c:pt>
                <c:pt idx="629">
                  <c:v>47.990879</c:v>
                </c:pt>
                <c:pt idx="630">
                  <c:v>76.558424000000002</c:v>
                </c:pt>
                <c:pt idx="631">
                  <c:v>54.231637999999997</c:v>
                </c:pt>
                <c:pt idx="632">
                  <c:v>36.141512999999996</c:v>
                </c:pt>
                <c:pt idx="633">
                  <c:v>64.703523000000004</c:v>
                </c:pt>
                <c:pt idx="634">
                  <c:v>67.056303</c:v>
                </c:pt>
                <c:pt idx="635">
                  <c:v>50.034962</c:v>
                </c:pt>
                <c:pt idx="636">
                  <c:v>68.188317999999995</c:v>
                </c:pt>
                <c:pt idx="637">
                  <c:v>36.451591000000001</c:v>
                </c:pt>
                <c:pt idx="638">
                  <c:v>46.031711999999999</c:v>
                </c:pt>
                <c:pt idx="639">
                  <c:v>40.612004999999996</c:v>
                </c:pt>
                <c:pt idx="640">
                  <c:v>52.618447999999994</c:v>
                </c:pt>
                <c:pt idx="641">
                  <c:v>41.754472</c:v>
                </c:pt>
                <c:pt idx="642">
                  <c:v>58.224462123765456</c:v>
                </c:pt>
                <c:pt idx="643">
                  <c:v>58.224462123765456</c:v>
                </c:pt>
                <c:pt idx="644">
                  <c:v>58.224462123765456</c:v>
                </c:pt>
                <c:pt idx="645">
                  <c:v>58.224462123765456</c:v>
                </c:pt>
                <c:pt idx="646">
                  <c:v>58.224462123765456</c:v>
                </c:pt>
                <c:pt idx="647">
                  <c:v>58.224462123765456</c:v>
                </c:pt>
                <c:pt idx="648">
                  <c:v>43.655624000000003</c:v>
                </c:pt>
                <c:pt idx="649">
                  <c:v>51.466819000000001</c:v>
                </c:pt>
                <c:pt idx="650">
                  <c:v>58.224462123765456</c:v>
                </c:pt>
                <c:pt idx="651">
                  <c:v>58.224462123765456</c:v>
                </c:pt>
                <c:pt idx="652">
                  <c:v>58.224462123765456</c:v>
                </c:pt>
                <c:pt idx="653">
                  <c:v>58.224462123765456</c:v>
                </c:pt>
                <c:pt idx="654">
                  <c:v>58.224462123765456</c:v>
                </c:pt>
                <c:pt idx="655">
                  <c:v>58.224462123765456</c:v>
                </c:pt>
                <c:pt idx="656">
                  <c:v>58.224462123765456</c:v>
                </c:pt>
                <c:pt idx="657">
                  <c:v>58.224462123765456</c:v>
                </c:pt>
                <c:pt idx="658">
                  <c:v>58.224462123765456</c:v>
                </c:pt>
                <c:pt idx="659">
                  <c:v>58.224462123765456</c:v>
                </c:pt>
                <c:pt idx="660">
                  <c:v>58.224462123765456</c:v>
                </c:pt>
                <c:pt idx="661">
                  <c:v>58.224462123765456</c:v>
                </c:pt>
                <c:pt idx="662">
                  <c:v>58.224462123765456</c:v>
                </c:pt>
                <c:pt idx="663">
                  <c:v>58.224462123765456</c:v>
                </c:pt>
                <c:pt idx="664">
                  <c:v>55.444144999999999</c:v>
                </c:pt>
                <c:pt idx="665">
                  <c:v>29.677868</c:v>
                </c:pt>
                <c:pt idx="666">
                  <c:v>34.865326000000003</c:v>
                </c:pt>
                <c:pt idx="667">
                  <c:v>25.240200000000002</c:v>
                </c:pt>
                <c:pt idx="668">
                  <c:v>46.819038999999997</c:v>
                </c:pt>
                <c:pt idx="669">
                  <c:v>49.222899826883634</c:v>
                </c:pt>
                <c:pt idx="670">
                  <c:v>49.222899826883634</c:v>
                </c:pt>
                <c:pt idx="671">
                  <c:v>32.699455</c:v>
                </c:pt>
                <c:pt idx="672">
                  <c:v>38.376978000000001</c:v>
                </c:pt>
                <c:pt idx="673">
                  <c:v>40.194800999999998</c:v>
                </c:pt>
                <c:pt idx="674">
                  <c:v>32.479962</c:v>
                </c:pt>
                <c:pt idx="675">
                  <c:v>49.222899826883634</c:v>
                </c:pt>
                <c:pt idx="676">
                  <c:v>41.814520999999999</c:v>
                </c:pt>
                <c:pt idx="677">
                  <c:v>44.747978000000003</c:v>
                </c:pt>
                <c:pt idx="678">
                  <c:v>49.222899826883634</c:v>
                </c:pt>
                <c:pt idx="679">
                  <c:v>46.892511999999996</c:v>
                </c:pt>
                <c:pt idx="680">
                  <c:v>48.613869000000001</c:v>
                </c:pt>
                <c:pt idx="681">
                  <c:v>49.222899826883634</c:v>
                </c:pt>
                <c:pt idx="682">
                  <c:v>49.222899826883634</c:v>
                </c:pt>
                <c:pt idx="683">
                  <c:v>49.222899826883634</c:v>
                </c:pt>
                <c:pt idx="684">
                  <c:v>49.222899826883634</c:v>
                </c:pt>
                <c:pt idx="685">
                  <c:v>49.222899826883634</c:v>
                </c:pt>
                <c:pt idx="686">
                  <c:v>49.222899826883634</c:v>
                </c:pt>
                <c:pt idx="687">
                  <c:v>47.568999000000005</c:v>
                </c:pt>
                <c:pt idx="688">
                  <c:v>49.222899826883634</c:v>
                </c:pt>
                <c:pt idx="689">
                  <c:v>49.222899826883634</c:v>
                </c:pt>
                <c:pt idx="690">
                  <c:v>49.222899826883634</c:v>
                </c:pt>
                <c:pt idx="691">
                  <c:v>49.222899826883634</c:v>
                </c:pt>
                <c:pt idx="692">
                  <c:v>49.222899826883634</c:v>
                </c:pt>
                <c:pt idx="693">
                  <c:v>49.222899826883634</c:v>
                </c:pt>
                <c:pt idx="694">
                  <c:v>49.222899826883634</c:v>
                </c:pt>
                <c:pt idx="695">
                  <c:v>42.244174000000001</c:v>
                </c:pt>
                <c:pt idx="696">
                  <c:v>26.728804</c:v>
                </c:pt>
                <c:pt idx="697">
                  <c:v>49.222899826883634</c:v>
                </c:pt>
                <c:pt idx="698">
                  <c:v>35.658654999999996</c:v>
                </c:pt>
                <c:pt idx="699">
                  <c:v>65.163443999999998</c:v>
                </c:pt>
                <c:pt idx="700">
                  <c:v>47.729921000000004</c:v>
                </c:pt>
                <c:pt idx="701">
                  <c:v>34.487565000000004</c:v>
                </c:pt>
                <c:pt idx="702">
                  <c:v>24.777777999999998</c:v>
                </c:pt>
                <c:pt idx="703">
                  <c:v>60.582135000000001</c:v>
                </c:pt>
                <c:pt idx="704">
                  <c:v>72.224376265052982</c:v>
                </c:pt>
                <c:pt idx="705">
                  <c:v>72.224376265052982</c:v>
                </c:pt>
                <c:pt idx="706">
                  <c:v>63.462061999999996</c:v>
                </c:pt>
                <c:pt idx="707">
                  <c:v>35.970074999999994</c:v>
                </c:pt>
                <c:pt idx="708">
                  <c:v>31.920556000000001</c:v>
                </c:pt>
                <c:pt idx="709">
                  <c:v>61.641739999999999</c:v>
                </c:pt>
                <c:pt idx="710">
                  <c:v>70.035195000000002</c:v>
                </c:pt>
                <c:pt idx="711">
                  <c:v>43.716620000000006</c:v>
                </c:pt>
                <c:pt idx="712">
                  <c:v>43.898980000000002</c:v>
                </c:pt>
                <c:pt idx="713">
                  <c:v>22.184312000000002</c:v>
                </c:pt>
                <c:pt idx="714">
                  <c:v>32.061104999999998</c:v>
                </c:pt>
                <c:pt idx="715">
                  <c:v>44.161414999999998</c:v>
                </c:pt>
                <c:pt idx="716">
                  <c:v>43.286101000000002</c:v>
                </c:pt>
                <c:pt idx="717">
                  <c:v>20.905069000000001</c:v>
                </c:pt>
                <c:pt idx="718">
                  <c:v>70.018907999999996</c:v>
                </c:pt>
                <c:pt idx="719">
                  <c:v>72.224376265052982</c:v>
                </c:pt>
                <c:pt idx="720">
                  <c:v>72.224376265052982</c:v>
                </c:pt>
                <c:pt idx="721">
                  <c:v>72.224376265052982</c:v>
                </c:pt>
                <c:pt idx="722">
                  <c:v>72.224376265052982</c:v>
                </c:pt>
                <c:pt idx="723">
                  <c:v>72.224376265052982</c:v>
                </c:pt>
                <c:pt idx="724">
                  <c:v>72.224376265052982</c:v>
                </c:pt>
                <c:pt idx="725">
                  <c:v>72.224376265052982</c:v>
                </c:pt>
                <c:pt idx="726">
                  <c:v>72.224376265052982</c:v>
                </c:pt>
                <c:pt idx="727">
                  <c:v>57.338449999999995</c:v>
                </c:pt>
                <c:pt idx="728">
                  <c:v>71.777050000000003</c:v>
                </c:pt>
                <c:pt idx="729">
                  <c:v>72.224376265052982</c:v>
                </c:pt>
                <c:pt idx="730">
                  <c:v>88.763249831756085</c:v>
                </c:pt>
                <c:pt idx="731">
                  <c:v>88.763249831756085</c:v>
                </c:pt>
                <c:pt idx="732">
                  <c:v>88.763249831756085</c:v>
                </c:pt>
                <c:pt idx="733">
                  <c:v>88.763249831756085</c:v>
                </c:pt>
                <c:pt idx="734">
                  <c:v>83.483189148999998</c:v>
                </c:pt>
                <c:pt idx="735">
                  <c:v>79.058201829999987</c:v>
                </c:pt>
                <c:pt idx="736">
                  <c:v>59.206132384</c:v>
                </c:pt>
                <c:pt idx="737">
                  <c:v>36.119512687000004</c:v>
                </c:pt>
                <c:pt idx="738">
                  <c:v>25.564236529000002</c:v>
                </c:pt>
                <c:pt idx="739">
                  <c:v>74.891626804999987</c:v>
                </c:pt>
                <c:pt idx="740">
                  <c:v>34.661000000000001</c:v>
                </c:pt>
                <c:pt idx="741">
                  <c:v>81.04449913900001</c:v>
                </c:pt>
                <c:pt idx="742">
                  <c:v>75.808687190000001</c:v>
                </c:pt>
                <c:pt idx="743">
                  <c:v>71.889551789999999</c:v>
                </c:pt>
                <c:pt idx="744">
                  <c:v>41.744837726</c:v>
                </c:pt>
                <c:pt idx="745">
                  <c:v>88.372000142000005</c:v>
                </c:pt>
                <c:pt idx="746">
                  <c:v>88.763249831756085</c:v>
                </c:pt>
                <c:pt idx="747">
                  <c:v>88.763249831756085</c:v>
                </c:pt>
                <c:pt idx="748">
                  <c:v>88.763249831756085</c:v>
                </c:pt>
                <c:pt idx="749">
                  <c:v>88.763249831756085</c:v>
                </c:pt>
                <c:pt idx="750">
                  <c:v>88.763249831756085</c:v>
                </c:pt>
                <c:pt idx="751">
                  <c:v>67.525265064999999</c:v>
                </c:pt>
                <c:pt idx="752">
                  <c:v>88.763249831756085</c:v>
                </c:pt>
                <c:pt idx="753">
                  <c:v>88.763249831756085</c:v>
                </c:pt>
                <c:pt idx="754">
                  <c:v>53.414678454000004</c:v>
                </c:pt>
                <c:pt idx="755">
                  <c:v>83.496559091000009</c:v>
                </c:pt>
                <c:pt idx="756">
                  <c:v>88.763249831756085</c:v>
                </c:pt>
                <c:pt idx="757">
                  <c:v>88.763249831756085</c:v>
                </c:pt>
                <c:pt idx="758">
                  <c:v>88.763249831756085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  <c:pt idx="407">
                  <c:v>M</c:v>
                </c:pt>
                <c:pt idx="438">
                  <c:v>A</c:v>
                </c:pt>
                <c:pt idx="468">
                  <c:v>M</c:v>
                </c:pt>
                <c:pt idx="499">
                  <c:v>J</c:v>
                </c:pt>
                <c:pt idx="529">
                  <c:v>J</c:v>
                </c:pt>
                <c:pt idx="560">
                  <c:v>A</c:v>
                </c:pt>
                <c:pt idx="591">
                  <c:v>S</c:v>
                </c:pt>
                <c:pt idx="621">
                  <c:v>O</c:v>
                </c:pt>
                <c:pt idx="652">
                  <c:v>N</c:v>
                </c:pt>
                <c:pt idx="682">
                  <c:v>D</c:v>
                </c:pt>
                <c:pt idx="713">
                  <c:v>E</c:v>
                </c:pt>
                <c:pt idx="744">
                  <c:v>F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64.091979240687394</c:v>
                </c:pt>
                <c:pt idx="1">
                  <c:v>65.819765584685541</c:v>
                </c:pt>
                <c:pt idx="2">
                  <c:v>63.845628172687398</c:v>
                </c:pt>
                <c:pt idx="3">
                  <c:v>68.848843408687387</c:v>
                </c:pt>
                <c:pt idx="4">
                  <c:v>73.285303176687393</c:v>
                </c:pt>
                <c:pt idx="5">
                  <c:v>65.150454980683676</c:v>
                </c:pt>
                <c:pt idx="6">
                  <c:v>29.726404709689255</c:v>
                </c:pt>
                <c:pt idx="7">
                  <c:v>84.360668918236271</c:v>
                </c:pt>
                <c:pt idx="8">
                  <c:v>81.907544380236274</c:v>
                </c:pt>
                <c:pt idx="9">
                  <c:v>75.485651818238139</c:v>
                </c:pt>
                <c:pt idx="10">
                  <c:v>73.822267547238127</c:v>
                </c:pt>
                <c:pt idx="11">
                  <c:v>92.400156339236275</c:v>
                </c:pt>
                <c:pt idx="12">
                  <c:v>82.96517933123441</c:v>
                </c:pt>
                <c:pt idx="13">
                  <c:v>92.232445647236275</c:v>
                </c:pt>
                <c:pt idx="14">
                  <c:v>124.43187104481936</c:v>
                </c:pt>
                <c:pt idx="15">
                  <c:v>96.044287556819356</c:v>
                </c:pt>
                <c:pt idx="16">
                  <c:v>91.691753812819371</c:v>
                </c:pt>
                <c:pt idx="17">
                  <c:v>103.27007991681936</c:v>
                </c:pt>
                <c:pt idx="18">
                  <c:v>95.511306064821227</c:v>
                </c:pt>
                <c:pt idx="19">
                  <c:v>113.3886712728175</c:v>
                </c:pt>
                <c:pt idx="20">
                  <c:v>112.87991530081936</c:v>
                </c:pt>
                <c:pt idx="21">
                  <c:v>85.663567835179578</c:v>
                </c:pt>
                <c:pt idx="22">
                  <c:v>75.502702003183316</c:v>
                </c:pt>
                <c:pt idx="23">
                  <c:v>72.755112667177713</c:v>
                </c:pt>
                <c:pt idx="24">
                  <c:v>62.116361844181441</c:v>
                </c:pt>
                <c:pt idx="25">
                  <c:v>47.913730123179569</c:v>
                </c:pt>
                <c:pt idx="26">
                  <c:v>85.26875574318143</c:v>
                </c:pt>
                <c:pt idx="27">
                  <c:v>98.424402666181436</c:v>
                </c:pt>
                <c:pt idx="28">
                  <c:v>64.691698202706135</c:v>
                </c:pt>
                <c:pt idx="29">
                  <c:v>59.011945382707992</c:v>
                </c:pt>
                <c:pt idx="30">
                  <c:v>53.312698355709855</c:v>
                </c:pt>
                <c:pt idx="31">
                  <c:v>42.493725209706128</c:v>
                </c:pt>
                <c:pt idx="32">
                  <c:v>36.462962470707993</c:v>
                </c:pt>
                <c:pt idx="33">
                  <c:v>71.586927515707998</c:v>
                </c:pt>
                <c:pt idx="34">
                  <c:v>57.255484254709863</c:v>
                </c:pt>
                <c:pt idx="35">
                  <c:v>64.599635284221606</c:v>
                </c:pt>
                <c:pt idx="36">
                  <c:v>46.730263355221595</c:v>
                </c:pt>
                <c:pt idx="37">
                  <c:v>37.4792726572216</c:v>
                </c:pt>
                <c:pt idx="38">
                  <c:v>46.00130915122346</c:v>
                </c:pt>
                <c:pt idx="39">
                  <c:v>35.098987776223453</c:v>
                </c:pt>
                <c:pt idx="40">
                  <c:v>30.006082424221596</c:v>
                </c:pt>
                <c:pt idx="41">
                  <c:v>50.322251453221597</c:v>
                </c:pt>
                <c:pt idx="42">
                  <c:v>26.62239486300227</c:v>
                </c:pt>
                <c:pt idx="43">
                  <c:v>33.460726938004143</c:v>
                </c:pt>
                <c:pt idx="44">
                  <c:v>32.087652683002275</c:v>
                </c:pt>
                <c:pt idx="45">
                  <c:v>26.979100495002275</c:v>
                </c:pt>
                <c:pt idx="46">
                  <c:v>23.588325971002277</c:v>
                </c:pt>
                <c:pt idx="47">
                  <c:v>40.381294851002274</c:v>
                </c:pt>
                <c:pt idx="48">
                  <c:v>41.698311407002272</c:v>
                </c:pt>
                <c:pt idx="49">
                  <c:v>38.459751478523017</c:v>
                </c:pt>
                <c:pt idx="50">
                  <c:v>44.606724438528602</c:v>
                </c:pt>
                <c:pt idx="51">
                  <c:v>42.978956294528601</c:v>
                </c:pt>
                <c:pt idx="52">
                  <c:v>32.30674932252488</c:v>
                </c:pt>
                <c:pt idx="53">
                  <c:v>16.129574974524875</c:v>
                </c:pt>
                <c:pt idx="54">
                  <c:v>33.781601114526737</c:v>
                </c:pt>
                <c:pt idx="55">
                  <c:v>34.263615814526737</c:v>
                </c:pt>
                <c:pt idx="56">
                  <c:v>47.822112063296359</c:v>
                </c:pt>
                <c:pt idx="57">
                  <c:v>51.846013083296363</c:v>
                </c:pt>
                <c:pt idx="58">
                  <c:v>52.039187827300076</c:v>
                </c:pt>
                <c:pt idx="59">
                  <c:v>40.590203135296363</c:v>
                </c:pt>
                <c:pt idx="60">
                  <c:v>28.058505235298224</c:v>
                </c:pt>
                <c:pt idx="61">
                  <c:v>19.094722231298221</c:v>
                </c:pt>
                <c:pt idx="62">
                  <c:v>39.405765023296354</c:v>
                </c:pt>
                <c:pt idx="63">
                  <c:v>24.253473117605893</c:v>
                </c:pt>
                <c:pt idx="64">
                  <c:v>29.789511705604031</c:v>
                </c:pt>
                <c:pt idx="65">
                  <c:v>35.531756725605895</c:v>
                </c:pt>
                <c:pt idx="66">
                  <c:v>22.35288369360217</c:v>
                </c:pt>
                <c:pt idx="67">
                  <c:v>20.947856357607758</c:v>
                </c:pt>
                <c:pt idx="68">
                  <c:v>34.689995977604035</c:v>
                </c:pt>
                <c:pt idx="69">
                  <c:v>23.200321058604029</c:v>
                </c:pt>
                <c:pt idx="70">
                  <c:v>30.85524472361184</c:v>
                </c:pt>
                <c:pt idx="71">
                  <c:v>26.687434412613701</c:v>
                </c:pt>
                <c:pt idx="72">
                  <c:v>24.748296420613705</c:v>
                </c:pt>
                <c:pt idx="73">
                  <c:v>14.840623304609981</c:v>
                </c:pt>
                <c:pt idx="74">
                  <c:v>12.583411300613701</c:v>
                </c:pt>
                <c:pt idx="75">
                  <c:v>19.699402096613703</c:v>
                </c:pt>
                <c:pt idx="76">
                  <c:v>16.314681832609974</c:v>
                </c:pt>
                <c:pt idx="77">
                  <c:v>12.384628724485975</c:v>
                </c:pt>
                <c:pt idx="78">
                  <c:v>16.360547560484111</c:v>
                </c:pt>
                <c:pt idx="79">
                  <c:v>22.062701252485976</c:v>
                </c:pt>
                <c:pt idx="80">
                  <c:v>20.187922392484115</c:v>
                </c:pt>
                <c:pt idx="81">
                  <c:v>23.558985800484109</c:v>
                </c:pt>
                <c:pt idx="82">
                  <c:v>46.20527082448784</c:v>
                </c:pt>
                <c:pt idx="83">
                  <c:v>35.948164148484111</c:v>
                </c:pt>
                <c:pt idx="84">
                  <c:v>37.116430182011072</c:v>
                </c:pt>
                <c:pt idx="85">
                  <c:v>31.226979650009206</c:v>
                </c:pt>
                <c:pt idx="86">
                  <c:v>26.447559566012934</c:v>
                </c:pt>
                <c:pt idx="87">
                  <c:v>36.083278978012935</c:v>
                </c:pt>
                <c:pt idx="88">
                  <c:v>27.348481378011069</c:v>
                </c:pt>
                <c:pt idx="89">
                  <c:v>37.985107738009212</c:v>
                </c:pt>
                <c:pt idx="90">
                  <c:v>53.444317844011074</c:v>
                </c:pt>
                <c:pt idx="91">
                  <c:v>50.229088330899209</c:v>
                </c:pt>
                <c:pt idx="92">
                  <c:v>60.779131178901082</c:v>
                </c:pt>
                <c:pt idx="93">
                  <c:v>61.613809250901078</c:v>
                </c:pt>
                <c:pt idx="94">
                  <c:v>40.712711482899209</c:v>
                </c:pt>
                <c:pt idx="95">
                  <c:v>32.857694770899215</c:v>
                </c:pt>
                <c:pt idx="96">
                  <c:v>59.050819934901085</c:v>
                </c:pt>
                <c:pt idx="97">
                  <c:v>56.63656027489921</c:v>
                </c:pt>
                <c:pt idx="98">
                  <c:v>69.214255720859512</c:v>
                </c:pt>
                <c:pt idx="99">
                  <c:v>72.875898024859524</c:v>
                </c:pt>
                <c:pt idx="100">
                  <c:v>63.180801376857652</c:v>
                </c:pt>
                <c:pt idx="101">
                  <c:v>60.43962682885951</c:v>
                </c:pt>
                <c:pt idx="102">
                  <c:v>51.759126908859514</c:v>
                </c:pt>
                <c:pt idx="103">
                  <c:v>78.445429872859521</c:v>
                </c:pt>
                <c:pt idx="104">
                  <c:v>74.472029744859512</c:v>
                </c:pt>
                <c:pt idx="105">
                  <c:v>61.48177375849162</c:v>
                </c:pt>
                <c:pt idx="106">
                  <c:v>69.867611942491621</c:v>
                </c:pt>
                <c:pt idx="107">
                  <c:v>78.254237598495337</c:v>
                </c:pt>
                <c:pt idx="108">
                  <c:v>56.491981126493485</c:v>
                </c:pt>
                <c:pt idx="109">
                  <c:v>40.625565390491616</c:v>
                </c:pt>
                <c:pt idx="110">
                  <c:v>63.964851278493484</c:v>
                </c:pt>
                <c:pt idx="111">
                  <c:v>63.700315196493477</c:v>
                </c:pt>
                <c:pt idx="112">
                  <c:v>76.434700403560868</c:v>
                </c:pt>
                <c:pt idx="113">
                  <c:v>60.879025239560868</c:v>
                </c:pt>
                <c:pt idx="114">
                  <c:v>56.585806815560865</c:v>
                </c:pt>
                <c:pt idx="115">
                  <c:v>45.285563307560864</c:v>
                </c:pt>
                <c:pt idx="116">
                  <c:v>39.898130859559004</c:v>
                </c:pt>
                <c:pt idx="117">
                  <c:v>49.490690407560869</c:v>
                </c:pt>
                <c:pt idx="118">
                  <c:v>60.819213259559007</c:v>
                </c:pt>
                <c:pt idx="119">
                  <c:v>37.402692723792917</c:v>
                </c:pt>
                <c:pt idx="120">
                  <c:v>17.675389911791054</c:v>
                </c:pt>
                <c:pt idx="121">
                  <c:v>22.42099434779292</c:v>
                </c:pt>
                <c:pt idx="122">
                  <c:v>10.764143951792917</c:v>
                </c:pt>
                <c:pt idx="123">
                  <c:v>12.38707608779292</c:v>
                </c:pt>
                <c:pt idx="124">
                  <c:v>25.683337035791052</c:v>
                </c:pt>
                <c:pt idx="125">
                  <c:v>23.145132199792918</c:v>
                </c:pt>
                <c:pt idx="126">
                  <c:v>25.82995115699865</c:v>
                </c:pt>
                <c:pt idx="127">
                  <c:v>26.201231548998649</c:v>
                </c:pt>
                <c:pt idx="128">
                  <c:v>17.300016412998652</c:v>
                </c:pt>
                <c:pt idx="129">
                  <c:v>15.172527685000517</c:v>
                </c:pt>
                <c:pt idx="130">
                  <c:v>10.88104752899865</c:v>
                </c:pt>
                <c:pt idx="131">
                  <c:v>28.920031092998652</c:v>
                </c:pt>
                <c:pt idx="132">
                  <c:v>31.077243037000517</c:v>
                </c:pt>
                <c:pt idx="133">
                  <c:v>14.183226333087557</c:v>
                </c:pt>
                <c:pt idx="134">
                  <c:v>10.3727383630857</c:v>
                </c:pt>
                <c:pt idx="135">
                  <c:v>4.9091500490875628</c:v>
                </c:pt>
                <c:pt idx="136">
                  <c:v>1.1223621510875601</c:v>
                </c:pt>
                <c:pt idx="137">
                  <c:v>1.2527377760875607</c:v>
                </c:pt>
                <c:pt idx="138">
                  <c:v>9.5187780880875579</c:v>
                </c:pt>
                <c:pt idx="139">
                  <c:v>21.238165024087561</c:v>
                </c:pt>
                <c:pt idx="140">
                  <c:v>14.719824948133187</c:v>
                </c:pt>
                <c:pt idx="141">
                  <c:v>4.3961503001350506</c:v>
                </c:pt>
                <c:pt idx="142">
                  <c:v>2.7864231081313267</c:v>
                </c:pt>
                <c:pt idx="143">
                  <c:v>3.4104858281331909</c:v>
                </c:pt>
                <c:pt idx="144">
                  <c:v>0.66356802413318661</c:v>
                </c:pt>
                <c:pt idx="145">
                  <c:v>2.3629647521331862</c:v>
                </c:pt>
                <c:pt idx="146">
                  <c:v>1.2923573881341217</c:v>
                </c:pt>
                <c:pt idx="147">
                  <c:v>6.5609360918694071</c:v>
                </c:pt>
                <c:pt idx="148">
                  <c:v>4.5303661118684762</c:v>
                </c:pt>
                <c:pt idx="149">
                  <c:v>6.5312281798703333</c:v>
                </c:pt>
                <c:pt idx="150">
                  <c:v>3.548440679868472</c:v>
                </c:pt>
                <c:pt idx="151">
                  <c:v>1.105057919869403</c:v>
                </c:pt>
                <c:pt idx="152">
                  <c:v>1.3670182158694042</c:v>
                </c:pt>
                <c:pt idx="153">
                  <c:v>1.782965891869404</c:v>
                </c:pt>
                <c:pt idx="154">
                  <c:v>2.1689622764460839</c:v>
                </c:pt>
                <c:pt idx="155">
                  <c:v>0.78540507645074098</c:v>
                </c:pt>
                <c:pt idx="156">
                  <c:v>1.0309195644470164</c:v>
                </c:pt>
                <c:pt idx="157">
                  <c:v>1.8049678124498096</c:v>
                </c:pt>
                <c:pt idx="158">
                  <c:v>1.004827152447946</c:v>
                </c:pt>
                <c:pt idx="159">
                  <c:v>0.7337421964488785</c:v>
                </c:pt>
                <c:pt idx="160">
                  <c:v>5.0941232324488812</c:v>
                </c:pt>
                <c:pt idx="161">
                  <c:v>10.186300378786349</c:v>
                </c:pt>
                <c:pt idx="162">
                  <c:v>0.79286929878914447</c:v>
                </c:pt>
                <c:pt idx="163">
                  <c:v>5.455991310786354</c:v>
                </c:pt>
                <c:pt idx="164">
                  <c:v>0.80239395078728193</c:v>
                </c:pt>
                <c:pt idx="165">
                  <c:v>0.93516316678728251</c:v>
                </c:pt>
                <c:pt idx="166">
                  <c:v>0.7927689467872806</c:v>
                </c:pt>
                <c:pt idx="167">
                  <c:v>1.0170399587863503</c:v>
                </c:pt>
                <c:pt idx="168">
                  <c:v>1.3471824894848832</c:v>
                </c:pt>
                <c:pt idx="169">
                  <c:v>0.75471684948861006</c:v>
                </c:pt>
                <c:pt idx="170">
                  <c:v>1.4968303974848822</c:v>
                </c:pt>
                <c:pt idx="171">
                  <c:v>0.98054632948674769</c:v>
                </c:pt>
                <c:pt idx="172">
                  <c:v>0.98118557748674717</c:v>
                </c:pt>
                <c:pt idx="173">
                  <c:v>0.93594360148488343</c:v>
                </c:pt>
                <c:pt idx="174">
                  <c:v>0.78725084548488666</c:v>
                </c:pt>
                <c:pt idx="175">
                  <c:v>5.3613860599029071</c:v>
                </c:pt>
                <c:pt idx="176">
                  <c:v>1.3795156158991813</c:v>
                </c:pt>
                <c:pt idx="177">
                  <c:v>0.64003740790104346</c:v>
                </c:pt>
                <c:pt idx="178">
                  <c:v>0.85277524390197501</c:v>
                </c:pt>
                <c:pt idx="179">
                  <c:v>1.3342008999001118</c:v>
                </c:pt>
                <c:pt idx="180">
                  <c:v>0.57709913590011275</c:v>
                </c:pt>
                <c:pt idx="181">
                  <c:v>1.4900494078991797</c:v>
                </c:pt>
                <c:pt idx="182">
                  <c:v>2.439024072921784</c:v>
                </c:pt>
                <c:pt idx="183">
                  <c:v>2.3962360889227128</c:v>
                </c:pt>
                <c:pt idx="184">
                  <c:v>19.802804212921785</c:v>
                </c:pt>
                <c:pt idx="185">
                  <c:v>8.8364277529208515</c:v>
                </c:pt>
                <c:pt idx="186">
                  <c:v>9.7225829929199215</c:v>
                </c:pt>
                <c:pt idx="187">
                  <c:v>12.063968236922715</c:v>
                </c:pt>
                <c:pt idx="188">
                  <c:v>19.704329852921788</c:v>
                </c:pt>
                <c:pt idx="189">
                  <c:v>38.792895148574281</c:v>
                </c:pt>
                <c:pt idx="190">
                  <c:v>42.623226828575213</c:v>
                </c:pt>
                <c:pt idx="191">
                  <c:v>38.379404017574281</c:v>
                </c:pt>
                <c:pt idx="192">
                  <c:v>25.808062667576145</c:v>
                </c:pt>
                <c:pt idx="193">
                  <c:v>22.100200360575212</c:v>
                </c:pt>
                <c:pt idx="194">
                  <c:v>33.835374380574279</c:v>
                </c:pt>
                <c:pt idx="195">
                  <c:v>35.609643696575212</c:v>
                </c:pt>
                <c:pt idx="196">
                  <c:v>20.692340154021089</c:v>
                </c:pt>
                <c:pt idx="197">
                  <c:v>18.260814747020159</c:v>
                </c:pt>
                <c:pt idx="198">
                  <c:v>24.51274495701923</c:v>
                </c:pt>
                <c:pt idx="199">
                  <c:v>17.613897146022019</c:v>
                </c:pt>
                <c:pt idx="200">
                  <c:v>8.9958853780192278</c:v>
                </c:pt>
                <c:pt idx="201">
                  <c:v>25.248270350022022</c:v>
                </c:pt>
                <c:pt idx="202">
                  <c:v>25.563371466020158</c:v>
                </c:pt>
                <c:pt idx="203">
                  <c:v>21.948302107410477</c:v>
                </c:pt>
                <c:pt idx="204">
                  <c:v>12.867219731411408</c:v>
                </c:pt>
                <c:pt idx="205">
                  <c:v>24.258553983410479</c:v>
                </c:pt>
                <c:pt idx="206">
                  <c:v>17.477073947411409</c:v>
                </c:pt>
                <c:pt idx="207">
                  <c:v>16.451820575408615</c:v>
                </c:pt>
                <c:pt idx="208">
                  <c:v>32.104403671412342</c:v>
                </c:pt>
                <c:pt idx="209">
                  <c:v>33.938328899409541</c:v>
                </c:pt>
                <c:pt idx="210">
                  <c:v>20.90603436955811</c:v>
                </c:pt>
                <c:pt idx="211">
                  <c:v>18.33551687355904</c:v>
                </c:pt>
                <c:pt idx="212">
                  <c:v>20.135935989558106</c:v>
                </c:pt>
                <c:pt idx="213">
                  <c:v>4.0797406895590393</c:v>
                </c:pt>
                <c:pt idx="214">
                  <c:v>0.84823744955904112</c:v>
                </c:pt>
                <c:pt idx="215">
                  <c:v>0.9602911375581098</c:v>
                </c:pt>
                <c:pt idx="216">
                  <c:v>3.2073961695590407</c:v>
                </c:pt>
                <c:pt idx="217">
                  <c:v>7.7128933218427083</c:v>
                </c:pt>
                <c:pt idx="218">
                  <c:v>18.757089646844573</c:v>
                </c:pt>
                <c:pt idx="219">
                  <c:v>21.618682225843646</c:v>
                </c:pt>
                <c:pt idx="220">
                  <c:v>4.6228063218445712</c:v>
                </c:pt>
                <c:pt idx="221">
                  <c:v>2.9587972828436397</c:v>
                </c:pt>
                <c:pt idx="222">
                  <c:v>22.02844628484457</c:v>
                </c:pt>
                <c:pt idx="223">
                  <c:v>23.77941356184364</c:v>
                </c:pt>
                <c:pt idx="224">
                  <c:v>16.200307536526953</c:v>
                </c:pt>
                <c:pt idx="225">
                  <c:v>8.2141049895250902</c:v>
                </c:pt>
                <c:pt idx="226">
                  <c:v>3.2859982715278822</c:v>
                </c:pt>
                <c:pt idx="227">
                  <c:v>11.08688186452695</c:v>
                </c:pt>
                <c:pt idx="228">
                  <c:v>4.878889060526955</c:v>
                </c:pt>
                <c:pt idx="229">
                  <c:v>26.990288200526951</c:v>
                </c:pt>
                <c:pt idx="230">
                  <c:v>4.7591329325269545</c:v>
                </c:pt>
                <c:pt idx="231">
                  <c:v>69.301702732977404</c:v>
                </c:pt>
                <c:pt idx="232">
                  <c:v>76.788497715978323</c:v>
                </c:pt>
                <c:pt idx="233">
                  <c:v>88.607744400979271</c:v>
                </c:pt>
                <c:pt idx="234">
                  <c:v>94.690464856979261</c:v>
                </c:pt>
                <c:pt idx="235">
                  <c:v>103.0744109489774</c:v>
                </c:pt>
                <c:pt idx="236">
                  <c:v>121.68581367297928</c:v>
                </c:pt>
                <c:pt idx="237">
                  <c:v>99.479185400978338</c:v>
                </c:pt>
                <c:pt idx="238">
                  <c:v>153.27217943682234</c:v>
                </c:pt>
                <c:pt idx="239">
                  <c:v>159.0758643998214</c:v>
                </c:pt>
                <c:pt idx="240">
                  <c:v>171.12282010182233</c:v>
                </c:pt>
                <c:pt idx="241">
                  <c:v>165.19954648382142</c:v>
                </c:pt>
                <c:pt idx="242">
                  <c:v>176.09406028882233</c:v>
                </c:pt>
                <c:pt idx="243">
                  <c:v>183.32879985482234</c:v>
                </c:pt>
                <c:pt idx="244">
                  <c:v>207.29087419382046</c:v>
                </c:pt>
                <c:pt idx="245">
                  <c:v>252.34479253189818</c:v>
                </c:pt>
                <c:pt idx="246">
                  <c:v>252.82773148389819</c:v>
                </c:pt>
                <c:pt idx="247">
                  <c:v>262.46804328789818</c:v>
                </c:pt>
                <c:pt idx="248">
                  <c:v>260.0598686118982</c:v>
                </c:pt>
                <c:pt idx="249">
                  <c:v>259.1792416438991</c:v>
                </c:pt>
                <c:pt idx="250">
                  <c:v>270.53833565289727</c:v>
                </c:pt>
                <c:pt idx="251">
                  <c:v>287.01657496989912</c:v>
                </c:pt>
                <c:pt idx="252">
                  <c:v>200.27169127970353</c:v>
                </c:pt>
                <c:pt idx="253">
                  <c:v>191.20337301370165</c:v>
                </c:pt>
                <c:pt idx="254">
                  <c:v>188.93015086770166</c:v>
                </c:pt>
                <c:pt idx="255">
                  <c:v>163.91813598970353</c:v>
                </c:pt>
                <c:pt idx="256">
                  <c:v>169.85295779870353</c:v>
                </c:pt>
                <c:pt idx="257">
                  <c:v>185.62598372670351</c:v>
                </c:pt>
                <c:pt idx="258">
                  <c:v>194.15288173870167</c:v>
                </c:pt>
                <c:pt idx="259">
                  <c:v>136.04036127041906</c:v>
                </c:pt>
                <c:pt idx="260">
                  <c:v>136.99093102641908</c:v>
                </c:pt>
                <c:pt idx="261">
                  <c:v>152.77397935041907</c:v>
                </c:pt>
                <c:pt idx="262">
                  <c:v>146.69987278242093</c:v>
                </c:pt>
                <c:pt idx="263">
                  <c:v>112.86533377041907</c:v>
                </c:pt>
                <c:pt idx="264">
                  <c:v>132.75218811441906</c:v>
                </c:pt>
                <c:pt idx="265">
                  <c:v>95.756374298420923</c:v>
                </c:pt>
                <c:pt idx="266">
                  <c:v>53.644299812797733</c:v>
                </c:pt>
                <c:pt idx="267">
                  <c:v>68.63053512879587</c:v>
                </c:pt>
                <c:pt idx="268">
                  <c:v>81.573578988797735</c:v>
                </c:pt>
                <c:pt idx="269">
                  <c:v>77.610073240797732</c:v>
                </c:pt>
                <c:pt idx="270">
                  <c:v>119.08774744079774</c:v>
                </c:pt>
                <c:pt idx="271">
                  <c:v>115.80241880879586</c:v>
                </c:pt>
                <c:pt idx="272">
                  <c:v>111.20884823679772</c:v>
                </c:pt>
                <c:pt idx="273">
                  <c:v>137.62113917065372</c:v>
                </c:pt>
                <c:pt idx="274">
                  <c:v>160.63037339865744</c:v>
                </c:pt>
                <c:pt idx="275">
                  <c:v>159.82295128265372</c:v>
                </c:pt>
                <c:pt idx="276">
                  <c:v>156.65278832665558</c:v>
                </c:pt>
                <c:pt idx="277">
                  <c:v>163.37818961465373</c:v>
                </c:pt>
                <c:pt idx="278">
                  <c:v>170.60531195065747</c:v>
                </c:pt>
                <c:pt idx="279">
                  <c:v>199.93415958265373</c:v>
                </c:pt>
                <c:pt idx="280">
                  <c:v>203.09537113522717</c:v>
                </c:pt>
                <c:pt idx="281">
                  <c:v>174.14064992322719</c:v>
                </c:pt>
                <c:pt idx="282">
                  <c:v>128.77621372722533</c:v>
                </c:pt>
                <c:pt idx="283">
                  <c:v>132.17955755122719</c:v>
                </c:pt>
                <c:pt idx="284">
                  <c:v>138.86893037922533</c:v>
                </c:pt>
                <c:pt idx="285">
                  <c:v>159.3260066972272</c:v>
                </c:pt>
                <c:pt idx="286">
                  <c:v>171.4619880912272</c:v>
                </c:pt>
                <c:pt idx="287">
                  <c:v>142.13530520657491</c:v>
                </c:pt>
                <c:pt idx="288">
                  <c:v>141.16566657457307</c:v>
                </c:pt>
                <c:pt idx="289">
                  <c:v>153.64465403057307</c:v>
                </c:pt>
                <c:pt idx="290">
                  <c:v>154.99507404257304</c:v>
                </c:pt>
                <c:pt idx="291">
                  <c:v>162.51315517457493</c:v>
                </c:pt>
                <c:pt idx="292">
                  <c:v>187.77831825057308</c:v>
                </c:pt>
                <c:pt idx="293">
                  <c:v>183.13893505057305</c:v>
                </c:pt>
                <c:pt idx="294">
                  <c:v>90.183736069493563</c:v>
                </c:pt>
                <c:pt idx="295">
                  <c:v>95.043589213493576</c:v>
                </c:pt>
                <c:pt idx="296">
                  <c:v>83.781432525495433</c:v>
                </c:pt>
                <c:pt idx="297">
                  <c:v>81.579333937491697</c:v>
                </c:pt>
                <c:pt idx="298">
                  <c:v>105.31441543349543</c:v>
                </c:pt>
                <c:pt idx="299">
                  <c:v>86.276048425495418</c:v>
                </c:pt>
                <c:pt idx="300">
                  <c:v>120.60045578949357</c:v>
                </c:pt>
                <c:pt idx="301">
                  <c:v>129.98663255014625</c:v>
                </c:pt>
                <c:pt idx="302">
                  <c:v>125.53044622614814</c:v>
                </c:pt>
                <c:pt idx="303">
                  <c:v>136.81955190614624</c:v>
                </c:pt>
                <c:pt idx="304">
                  <c:v>80.37812548214626</c:v>
                </c:pt>
                <c:pt idx="305">
                  <c:v>57.869754374148123</c:v>
                </c:pt>
                <c:pt idx="306">
                  <c:v>43.901266766148126</c:v>
                </c:pt>
                <c:pt idx="307">
                  <c:v>53.306943536146257</c:v>
                </c:pt>
                <c:pt idx="308">
                  <c:v>93.469764938338031</c:v>
                </c:pt>
                <c:pt idx="309">
                  <c:v>139.41222447033803</c:v>
                </c:pt>
                <c:pt idx="310">
                  <c:v>83.401819142339903</c:v>
                </c:pt>
                <c:pt idx="311">
                  <c:v>78.439711654339888</c:v>
                </c:pt>
                <c:pt idx="312">
                  <c:v>89.721362702336165</c:v>
                </c:pt>
                <c:pt idx="313">
                  <c:v>145.76173832633989</c:v>
                </c:pt>
                <c:pt idx="314">
                  <c:v>172.76645764133988</c:v>
                </c:pt>
                <c:pt idx="315">
                  <c:v>126.44372541382533</c:v>
                </c:pt>
                <c:pt idx="316">
                  <c:v>120.45651734982719</c:v>
                </c:pt>
                <c:pt idx="317">
                  <c:v>88.626292729827199</c:v>
                </c:pt>
                <c:pt idx="318">
                  <c:v>99.166459573825321</c:v>
                </c:pt>
                <c:pt idx="319">
                  <c:v>71.0015864418272</c:v>
                </c:pt>
                <c:pt idx="320">
                  <c:v>99.190810133825352</c:v>
                </c:pt>
                <c:pt idx="321">
                  <c:v>73.976678177829058</c:v>
                </c:pt>
                <c:pt idx="322">
                  <c:v>289.03740449339853</c:v>
                </c:pt>
                <c:pt idx="323">
                  <c:v>304.28462594139847</c:v>
                </c:pt>
                <c:pt idx="324">
                  <c:v>321.82172562540029</c:v>
                </c:pt>
                <c:pt idx="325">
                  <c:v>322.73527708940031</c:v>
                </c:pt>
                <c:pt idx="326">
                  <c:v>323.57986505340034</c:v>
                </c:pt>
                <c:pt idx="327">
                  <c:v>327.74455240239848</c:v>
                </c:pt>
                <c:pt idx="328">
                  <c:v>333.98492745240031</c:v>
                </c:pt>
                <c:pt idx="329">
                  <c:v>172.19888286489703</c:v>
                </c:pt>
                <c:pt idx="330">
                  <c:v>187.54536531289892</c:v>
                </c:pt>
                <c:pt idx="331">
                  <c:v>197.0770346288933</c:v>
                </c:pt>
                <c:pt idx="332">
                  <c:v>154.8458385608989</c:v>
                </c:pt>
                <c:pt idx="333">
                  <c:v>141.9576037128989</c:v>
                </c:pt>
                <c:pt idx="334">
                  <c:v>166.36853350889703</c:v>
                </c:pt>
                <c:pt idx="335">
                  <c:v>191.63985096889516</c:v>
                </c:pt>
                <c:pt idx="336">
                  <c:v>124.33498129313774</c:v>
                </c:pt>
                <c:pt idx="337">
                  <c:v>113.43973492513585</c:v>
                </c:pt>
                <c:pt idx="338">
                  <c:v>85.973894877137738</c:v>
                </c:pt>
                <c:pt idx="339">
                  <c:v>68.026393005135859</c:v>
                </c:pt>
                <c:pt idx="340">
                  <c:v>54.13613651313959</c:v>
                </c:pt>
                <c:pt idx="341">
                  <c:v>105.69247561713773</c:v>
                </c:pt>
                <c:pt idx="342">
                  <c:v>100.86063787713586</c:v>
                </c:pt>
                <c:pt idx="343">
                  <c:v>120.02903568134585</c:v>
                </c:pt>
                <c:pt idx="344">
                  <c:v>118.95335543334959</c:v>
                </c:pt>
                <c:pt idx="345">
                  <c:v>120.02331917734399</c:v>
                </c:pt>
                <c:pt idx="346">
                  <c:v>78.907975521347723</c:v>
                </c:pt>
                <c:pt idx="347">
                  <c:v>89.148112257349581</c:v>
                </c:pt>
                <c:pt idx="348">
                  <c:v>100.45176592534585</c:v>
                </c:pt>
                <c:pt idx="349">
                  <c:v>152.10495928534772</c:v>
                </c:pt>
                <c:pt idx="350">
                  <c:v>152.57496992467583</c:v>
                </c:pt>
                <c:pt idx="351">
                  <c:v>141.26733473267771</c:v>
                </c:pt>
                <c:pt idx="352">
                  <c:v>129.81908614867584</c:v>
                </c:pt>
                <c:pt idx="353">
                  <c:v>116.03417297267397</c:v>
                </c:pt>
                <c:pt idx="354">
                  <c:v>108.0711309366777</c:v>
                </c:pt>
                <c:pt idx="355">
                  <c:v>102.34620063667583</c:v>
                </c:pt>
                <c:pt idx="356">
                  <c:v>140.20831704467582</c:v>
                </c:pt>
                <c:pt idx="357">
                  <c:v>178.66747296162032</c:v>
                </c:pt>
                <c:pt idx="358">
                  <c:v>115.26609288562219</c:v>
                </c:pt>
                <c:pt idx="359">
                  <c:v>106.63712975362031</c:v>
                </c:pt>
                <c:pt idx="360">
                  <c:v>102.14156237762032</c:v>
                </c:pt>
                <c:pt idx="361">
                  <c:v>101.04478581762031</c:v>
                </c:pt>
                <c:pt idx="362">
                  <c:v>131.97839749762403</c:v>
                </c:pt>
                <c:pt idx="363">
                  <c:v>143.16356474162032</c:v>
                </c:pt>
                <c:pt idx="364">
                  <c:v>202.15161148474107</c:v>
                </c:pt>
                <c:pt idx="365">
                  <c:v>206.33324786474481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128.18908398701601</c:v>
                </c:pt>
                <c:pt idx="1">
                  <c:v>128.18908398701601</c:v>
                </c:pt>
                <c:pt idx="2">
                  <c:v>128.18908398701601</c:v>
                </c:pt>
                <c:pt idx="3">
                  <c:v>128.18908398701601</c:v>
                </c:pt>
                <c:pt idx="4">
                  <c:v>128.18908398701601</c:v>
                </c:pt>
                <c:pt idx="5">
                  <c:v>128.18908398701601</c:v>
                </c:pt>
                <c:pt idx="6">
                  <c:v>128.18908398701601</c:v>
                </c:pt>
                <c:pt idx="7">
                  <c:v>128.18908398701601</c:v>
                </c:pt>
                <c:pt idx="8">
                  <c:v>128.18908398701601</c:v>
                </c:pt>
                <c:pt idx="9">
                  <c:v>128.18908398701601</c:v>
                </c:pt>
                <c:pt idx="10">
                  <c:v>128.18908398701601</c:v>
                </c:pt>
                <c:pt idx="11">
                  <c:v>128.18908398701601</c:v>
                </c:pt>
                <c:pt idx="12">
                  <c:v>128.18908398701601</c:v>
                </c:pt>
                <c:pt idx="13">
                  <c:v>128.18908398701601</c:v>
                </c:pt>
                <c:pt idx="14">
                  <c:v>128.18908398701601</c:v>
                </c:pt>
                <c:pt idx="15">
                  <c:v>128.18908398701601</c:v>
                </c:pt>
                <c:pt idx="16">
                  <c:v>128.18908398701601</c:v>
                </c:pt>
                <c:pt idx="17">
                  <c:v>128.18908398701601</c:v>
                </c:pt>
                <c:pt idx="18">
                  <c:v>128.18908398701601</c:v>
                </c:pt>
                <c:pt idx="19">
                  <c:v>128.18908398701601</c:v>
                </c:pt>
                <c:pt idx="20">
                  <c:v>128.18908398701601</c:v>
                </c:pt>
                <c:pt idx="21">
                  <c:v>128.18908398701601</c:v>
                </c:pt>
                <c:pt idx="22">
                  <c:v>128.18908398701601</c:v>
                </c:pt>
                <c:pt idx="23">
                  <c:v>128.18908398701601</c:v>
                </c:pt>
                <c:pt idx="24">
                  <c:v>128.18908398701601</c:v>
                </c:pt>
                <c:pt idx="25">
                  <c:v>128.18908398701601</c:v>
                </c:pt>
                <c:pt idx="26">
                  <c:v>128.18908398701601</c:v>
                </c:pt>
                <c:pt idx="27">
                  <c:v>128.18908398701601</c:v>
                </c:pt>
                <c:pt idx="28">
                  <c:v>128.18908398701601</c:v>
                </c:pt>
                <c:pt idx="29">
                  <c:v>128.18908398701601</c:v>
                </c:pt>
                <c:pt idx="30">
                  <c:v>128.18908398701601</c:v>
                </c:pt>
                <c:pt idx="31">
                  <c:v>125.90182729691037</c:v>
                </c:pt>
                <c:pt idx="32">
                  <c:v>125.90182729691037</c:v>
                </c:pt>
                <c:pt idx="33">
                  <c:v>125.90182729691037</c:v>
                </c:pt>
                <c:pt idx="34">
                  <c:v>125.90182729691037</c:v>
                </c:pt>
                <c:pt idx="35">
                  <c:v>125.90182729691037</c:v>
                </c:pt>
                <c:pt idx="36">
                  <c:v>125.90182729691037</c:v>
                </c:pt>
                <c:pt idx="37">
                  <c:v>125.90182729691037</c:v>
                </c:pt>
                <c:pt idx="38">
                  <c:v>125.90182729691037</c:v>
                </c:pt>
                <c:pt idx="39">
                  <c:v>125.90182729691037</c:v>
                </c:pt>
                <c:pt idx="40">
                  <c:v>125.90182729691037</c:v>
                </c:pt>
                <c:pt idx="41">
                  <c:v>125.90182729691037</c:v>
                </c:pt>
                <c:pt idx="42">
                  <c:v>125.90182729691037</c:v>
                </c:pt>
                <c:pt idx="43">
                  <c:v>125.90182729691037</c:v>
                </c:pt>
                <c:pt idx="44">
                  <c:v>125.90182729691037</c:v>
                </c:pt>
                <c:pt idx="45">
                  <c:v>125.90182729691037</c:v>
                </c:pt>
                <c:pt idx="46">
                  <c:v>125.90182729691037</c:v>
                </c:pt>
                <c:pt idx="47">
                  <c:v>125.90182729691037</c:v>
                </c:pt>
                <c:pt idx="48">
                  <c:v>125.90182729691037</c:v>
                </c:pt>
                <c:pt idx="49">
                  <c:v>125.90182729691037</c:v>
                </c:pt>
                <c:pt idx="50">
                  <c:v>125.90182729691037</c:v>
                </c:pt>
                <c:pt idx="51">
                  <c:v>125.90182729691037</c:v>
                </c:pt>
                <c:pt idx="52">
                  <c:v>125.90182729691037</c:v>
                </c:pt>
                <c:pt idx="53">
                  <c:v>125.90182729691037</c:v>
                </c:pt>
                <c:pt idx="54">
                  <c:v>125.90182729691037</c:v>
                </c:pt>
                <c:pt idx="55">
                  <c:v>125.90182729691037</c:v>
                </c:pt>
                <c:pt idx="56">
                  <c:v>125.90182729691037</c:v>
                </c:pt>
                <c:pt idx="57">
                  <c:v>125.90182729691037</c:v>
                </c:pt>
                <c:pt idx="58">
                  <c:v>125.90182729691037</c:v>
                </c:pt>
                <c:pt idx="59">
                  <c:v>125.90182729691037</c:v>
                </c:pt>
                <c:pt idx="60">
                  <c:v>125.90182729691037</c:v>
                </c:pt>
                <c:pt idx="61">
                  <c:v>98.741424078570617</c:v>
                </c:pt>
                <c:pt idx="62">
                  <c:v>98.741424078570617</c:v>
                </c:pt>
                <c:pt idx="63">
                  <c:v>98.741424078570617</c:v>
                </c:pt>
                <c:pt idx="64">
                  <c:v>98.741424078570617</c:v>
                </c:pt>
                <c:pt idx="65">
                  <c:v>98.741424078570617</c:v>
                </c:pt>
                <c:pt idx="66">
                  <c:v>98.741424078570617</c:v>
                </c:pt>
                <c:pt idx="67">
                  <c:v>98.741424078570617</c:v>
                </c:pt>
                <c:pt idx="68">
                  <c:v>98.741424078570617</c:v>
                </c:pt>
                <c:pt idx="69">
                  <c:v>98.741424078570617</c:v>
                </c:pt>
                <c:pt idx="70">
                  <c:v>98.741424078570617</c:v>
                </c:pt>
                <c:pt idx="71">
                  <c:v>98.741424078570617</c:v>
                </c:pt>
                <c:pt idx="72">
                  <c:v>98.741424078570617</c:v>
                </c:pt>
                <c:pt idx="73">
                  <c:v>98.741424078570617</c:v>
                </c:pt>
                <c:pt idx="74">
                  <c:v>98.741424078570617</c:v>
                </c:pt>
                <c:pt idx="75">
                  <c:v>98.741424078570617</c:v>
                </c:pt>
                <c:pt idx="76">
                  <c:v>98.741424078570617</c:v>
                </c:pt>
                <c:pt idx="77">
                  <c:v>98.741424078570617</c:v>
                </c:pt>
                <c:pt idx="78">
                  <c:v>98.741424078570617</c:v>
                </c:pt>
                <c:pt idx="79">
                  <c:v>98.741424078570617</c:v>
                </c:pt>
                <c:pt idx="80">
                  <c:v>98.741424078570617</c:v>
                </c:pt>
                <c:pt idx="81">
                  <c:v>98.741424078570617</c:v>
                </c:pt>
                <c:pt idx="82">
                  <c:v>98.741424078570617</c:v>
                </c:pt>
                <c:pt idx="83">
                  <c:v>98.741424078570617</c:v>
                </c:pt>
                <c:pt idx="84">
                  <c:v>98.741424078570617</c:v>
                </c:pt>
                <c:pt idx="85">
                  <c:v>98.741424078570617</c:v>
                </c:pt>
                <c:pt idx="86">
                  <c:v>98.741424078570617</c:v>
                </c:pt>
                <c:pt idx="87">
                  <c:v>98.741424078570617</c:v>
                </c:pt>
                <c:pt idx="88">
                  <c:v>98.741424078570617</c:v>
                </c:pt>
                <c:pt idx="89">
                  <c:v>98.741424078570617</c:v>
                </c:pt>
                <c:pt idx="90">
                  <c:v>98.741424078570617</c:v>
                </c:pt>
                <c:pt idx="91">
                  <c:v>98.741424078570617</c:v>
                </c:pt>
                <c:pt idx="92">
                  <c:v>62.091495991055417</c:v>
                </c:pt>
                <c:pt idx="93">
                  <c:v>62.091495991055417</c:v>
                </c:pt>
                <c:pt idx="94">
                  <c:v>62.091495991055417</c:v>
                </c:pt>
                <c:pt idx="95">
                  <c:v>62.091495991055417</c:v>
                </c:pt>
                <c:pt idx="96">
                  <c:v>62.091495991055417</c:v>
                </c:pt>
                <c:pt idx="97">
                  <c:v>62.091495991055417</c:v>
                </c:pt>
                <c:pt idx="98">
                  <c:v>62.091495991055417</c:v>
                </c:pt>
                <c:pt idx="99">
                  <c:v>62.091495991055417</c:v>
                </c:pt>
                <c:pt idx="100">
                  <c:v>62.091495991055417</c:v>
                </c:pt>
                <c:pt idx="101">
                  <c:v>62.091495991055417</c:v>
                </c:pt>
                <c:pt idx="102">
                  <c:v>62.091495991055417</c:v>
                </c:pt>
                <c:pt idx="103">
                  <c:v>62.091495991055417</c:v>
                </c:pt>
                <c:pt idx="104">
                  <c:v>62.091495991055417</c:v>
                </c:pt>
                <c:pt idx="105">
                  <c:v>62.091495991055417</c:v>
                </c:pt>
                <c:pt idx="106">
                  <c:v>62.091495991055417</c:v>
                </c:pt>
                <c:pt idx="107">
                  <c:v>62.091495991055417</c:v>
                </c:pt>
                <c:pt idx="108">
                  <c:v>62.091495991055417</c:v>
                </c:pt>
                <c:pt idx="109">
                  <c:v>62.091495991055417</c:v>
                </c:pt>
                <c:pt idx="110">
                  <c:v>62.091495991055417</c:v>
                </c:pt>
                <c:pt idx="111">
                  <c:v>62.091495991055417</c:v>
                </c:pt>
                <c:pt idx="112">
                  <c:v>62.091495991055417</c:v>
                </c:pt>
                <c:pt idx="113">
                  <c:v>62.091495991055417</c:v>
                </c:pt>
                <c:pt idx="114">
                  <c:v>62.091495991055417</c:v>
                </c:pt>
                <c:pt idx="115">
                  <c:v>62.091495991055417</c:v>
                </c:pt>
                <c:pt idx="116">
                  <c:v>62.091495991055417</c:v>
                </c:pt>
                <c:pt idx="117">
                  <c:v>62.091495991055417</c:v>
                </c:pt>
                <c:pt idx="118">
                  <c:v>62.091495991055417</c:v>
                </c:pt>
                <c:pt idx="119">
                  <c:v>62.091495991055417</c:v>
                </c:pt>
                <c:pt idx="120">
                  <c:v>62.091495991055417</c:v>
                </c:pt>
                <c:pt idx="121">
                  <c:v>62.091495991055417</c:v>
                </c:pt>
                <c:pt idx="122">
                  <c:v>26.601704529721381</c:v>
                </c:pt>
                <c:pt idx="123">
                  <c:v>26.601704529721381</c:v>
                </c:pt>
                <c:pt idx="124">
                  <c:v>26.601704529721381</c:v>
                </c:pt>
                <c:pt idx="125">
                  <c:v>26.601704529721381</c:v>
                </c:pt>
                <c:pt idx="126">
                  <c:v>26.601704529721381</c:v>
                </c:pt>
                <c:pt idx="127">
                  <c:v>26.601704529721381</c:v>
                </c:pt>
                <c:pt idx="128">
                  <c:v>26.601704529721381</c:v>
                </c:pt>
                <c:pt idx="129">
                  <c:v>26.601704529721381</c:v>
                </c:pt>
                <c:pt idx="130">
                  <c:v>26.601704529721381</c:v>
                </c:pt>
                <c:pt idx="131">
                  <c:v>26.601704529721381</c:v>
                </c:pt>
                <c:pt idx="132">
                  <c:v>26.601704529721381</c:v>
                </c:pt>
                <c:pt idx="133">
                  <c:v>26.601704529721381</c:v>
                </c:pt>
                <c:pt idx="134">
                  <c:v>26.601704529721381</c:v>
                </c:pt>
                <c:pt idx="135">
                  <c:v>26.601704529721381</c:v>
                </c:pt>
                <c:pt idx="136">
                  <c:v>26.601704529721381</c:v>
                </c:pt>
                <c:pt idx="137">
                  <c:v>26.601704529721381</c:v>
                </c:pt>
                <c:pt idx="138">
                  <c:v>26.601704529721381</c:v>
                </c:pt>
                <c:pt idx="139">
                  <c:v>26.601704529721381</c:v>
                </c:pt>
                <c:pt idx="140">
                  <c:v>26.601704529721381</c:v>
                </c:pt>
                <c:pt idx="141">
                  <c:v>26.601704529721381</c:v>
                </c:pt>
                <c:pt idx="142">
                  <c:v>26.601704529721381</c:v>
                </c:pt>
                <c:pt idx="143">
                  <c:v>26.601704529721381</c:v>
                </c:pt>
                <c:pt idx="144">
                  <c:v>26.601704529721381</c:v>
                </c:pt>
                <c:pt idx="145">
                  <c:v>26.601704529721381</c:v>
                </c:pt>
                <c:pt idx="146">
                  <c:v>26.601704529721381</c:v>
                </c:pt>
                <c:pt idx="147">
                  <c:v>26.601704529721381</c:v>
                </c:pt>
                <c:pt idx="148">
                  <c:v>26.601704529721381</c:v>
                </c:pt>
                <c:pt idx="149">
                  <c:v>26.601704529721381</c:v>
                </c:pt>
                <c:pt idx="150">
                  <c:v>26.601704529721381</c:v>
                </c:pt>
                <c:pt idx="151">
                  <c:v>26.601704529721381</c:v>
                </c:pt>
                <c:pt idx="152">
                  <c:v>26.601704529721381</c:v>
                </c:pt>
                <c:pt idx="153">
                  <c:v>15.940810769841702</c:v>
                </c:pt>
                <c:pt idx="154">
                  <c:v>15.940810769841702</c:v>
                </c:pt>
                <c:pt idx="155">
                  <c:v>15.940810769841702</c:v>
                </c:pt>
                <c:pt idx="156">
                  <c:v>15.940810769841702</c:v>
                </c:pt>
                <c:pt idx="157">
                  <c:v>15.940810769841702</c:v>
                </c:pt>
                <c:pt idx="158">
                  <c:v>15.940810769841702</c:v>
                </c:pt>
                <c:pt idx="159">
                  <c:v>15.940810769841702</c:v>
                </c:pt>
                <c:pt idx="160">
                  <c:v>15.940810769841702</c:v>
                </c:pt>
                <c:pt idx="161">
                  <c:v>15.940810769841702</c:v>
                </c:pt>
                <c:pt idx="162">
                  <c:v>15.940810769841702</c:v>
                </c:pt>
                <c:pt idx="163">
                  <c:v>15.940810769841702</c:v>
                </c:pt>
                <c:pt idx="164">
                  <c:v>15.940810769841702</c:v>
                </c:pt>
                <c:pt idx="165">
                  <c:v>15.940810769841702</c:v>
                </c:pt>
                <c:pt idx="166">
                  <c:v>15.940810769841702</c:v>
                </c:pt>
                <c:pt idx="167">
                  <c:v>15.940810769841702</c:v>
                </c:pt>
                <c:pt idx="168">
                  <c:v>15.940810769841702</c:v>
                </c:pt>
                <c:pt idx="169">
                  <c:v>15.940810769841702</c:v>
                </c:pt>
                <c:pt idx="170">
                  <c:v>15.940810769841702</c:v>
                </c:pt>
                <c:pt idx="171">
                  <c:v>15.940810769841702</c:v>
                </c:pt>
                <c:pt idx="172">
                  <c:v>15.940810769841702</c:v>
                </c:pt>
                <c:pt idx="173">
                  <c:v>15.940810769841702</c:v>
                </c:pt>
                <c:pt idx="174">
                  <c:v>15.940810769841702</c:v>
                </c:pt>
                <c:pt idx="175">
                  <c:v>15.940810769841702</c:v>
                </c:pt>
                <c:pt idx="176">
                  <c:v>15.940810769841702</c:v>
                </c:pt>
                <c:pt idx="177">
                  <c:v>15.940810769841702</c:v>
                </c:pt>
                <c:pt idx="178">
                  <c:v>15.940810769841702</c:v>
                </c:pt>
                <c:pt idx="179">
                  <c:v>15.940810769841702</c:v>
                </c:pt>
                <c:pt idx="180">
                  <c:v>15.940810769841702</c:v>
                </c:pt>
                <c:pt idx="181">
                  <c:v>15.940810769841702</c:v>
                </c:pt>
                <c:pt idx="182">
                  <c:v>15.940810769841702</c:v>
                </c:pt>
                <c:pt idx="183">
                  <c:v>15.940810769841702</c:v>
                </c:pt>
                <c:pt idx="184">
                  <c:v>20.220393285105605</c:v>
                </c:pt>
                <c:pt idx="185">
                  <c:v>20.220393285105605</c:v>
                </c:pt>
                <c:pt idx="186">
                  <c:v>20.220393285105605</c:v>
                </c:pt>
                <c:pt idx="187">
                  <c:v>20.220393285105605</c:v>
                </c:pt>
                <c:pt idx="188">
                  <c:v>20.220393285105605</c:v>
                </c:pt>
                <c:pt idx="189">
                  <c:v>20.220393285105605</c:v>
                </c:pt>
                <c:pt idx="190">
                  <c:v>20.220393285105605</c:v>
                </c:pt>
                <c:pt idx="191">
                  <c:v>20.220393285105605</c:v>
                </c:pt>
                <c:pt idx="192">
                  <c:v>20.220393285105605</c:v>
                </c:pt>
                <c:pt idx="193">
                  <c:v>20.220393285105605</c:v>
                </c:pt>
                <c:pt idx="194">
                  <c:v>20.220393285105605</c:v>
                </c:pt>
                <c:pt idx="195">
                  <c:v>20.220393285105605</c:v>
                </c:pt>
                <c:pt idx="196">
                  <c:v>20.220393285105605</c:v>
                </c:pt>
                <c:pt idx="197">
                  <c:v>20.220393285105605</c:v>
                </c:pt>
                <c:pt idx="198">
                  <c:v>20.220393285105605</c:v>
                </c:pt>
                <c:pt idx="199">
                  <c:v>20.220393285105605</c:v>
                </c:pt>
                <c:pt idx="200">
                  <c:v>20.220393285105605</c:v>
                </c:pt>
                <c:pt idx="201">
                  <c:v>20.220393285105605</c:v>
                </c:pt>
                <c:pt idx="202">
                  <c:v>20.220393285105605</c:v>
                </c:pt>
                <c:pt idx="203">
                  <c:v>20.220393285105605</c:v>
                </c:pt>
                <c:pt idx="204">
                  <c:v>20.220393285105605</c:v>
                </c:pt>
                <c:pt idx="205">
                  <c:v>20.220393285105605</c:v>
                </c:pt>
                <c:pt idx="206">
                  <c:v>20.220393285105605</c:v>
                </c:pt>
                <c:pt idx="207">
                  <c:v>20.220393285105605</c:v>
                </c:pt>
                <c:pt idx="208">
                  <c:v>20.220393285105605</c:v>
                </c:pt>
                <c:pt idx="209">
                  <c:v>20.220393285105605</c:v>
                </c:pt>
                <c:pt idx="210">
                  <c:v>20.220393285105605</c:v>
                </c:pt>
                <c:pt idx="211">
                  <c:v>20.220393285105605</c:v>
                </c:pt>
                <c:pt idx="212">
                  <c:v>20.220393285105605</c:v>
                </c:pt>
                <c:pt idx="213">
                  <c:v>20.220393285105605</c:v>
                </c:pt>
                <c:pt idx="214">
                  <c:v>40.400211353346023</c:v>
                </c:pt>
                <c:pt idx="215">
                  <c:v>40.400211353346023</c:v>
                </c:pt>
                <c:pt idx="216">
                  <c:v>40.400211353346023</c:v>
                </c:pt>
                <c:pt idx="217">
                  <c:v>40.400211353346023</c:v>
                </c:pt>
                <c:pt idx="218">
                  <c:v>40.400211353346023</c:v>
                </c:pt>
                <c:pt idx="219">
                  <c:v>40.400211353346023</c:v>
                </c:pt>
                <c:pt idx="220">
                  <c:v>40.400211353346023</c:v>
                </c:pt>
                <c:pt idx="221">
                  <c:v>40.400211353346023</c:v>
                </c:pt>
                <c:pt idx="222">
                  <c:v>40.400211353346023</c:v>
                </c:pt>
                <c:pt idx="223">
                  <c:v>40.400211353346023</c:v>
                </c:pt>
                <c:pt idx="224">
                  <c:v>40.400211353346023</c:v>
                </c:pt>
                <c:pt idx="225">
                  <c:v>40.400211353346023</c:v>
                </c:pt>
                <c:pt idx="226">
                  <c:v>40.400211353346023</c:v>
                </c:pt>
                <c:pt idx="227">
                  <c:v>40.400211353346023</c:v>
                </c:pt>
                <c:pt idx="228">
                  <c:v>40.400211353346023</c:v>
                </c:pt>
                <c:pt idx="229">
                  <c:v>40.400211353346023</c:v>
                </c:pt>
                <c:pt idx="230">
                  <c:v>40.400211353346023</c:v>
                </c:pt>
                <c:pt idx="231">
                  <c:v>40.400211353346023</c:v>
                </c:pt>
                <c:pt idx="232">
                  <c:v>40.400211353346023</c:v>
                </c:pt>
                <c:pt idx="233">
                  <c:v>40.400211353346023</c:v>
                </c:pt>
                <c:pt idx="234">
                  <c:v>40.400211353346023</c:v>
                </c:pt>
                <c:pt idx="235">
                  <c:v>40.400211353346023</c:v>
                </c:pt>
                <c:pt idx="236">
                  <c:v>40.400211353346023</c:v>
                </c:pt>
                <c:pt idx="237">
                  <c:v>40.400211353346023</c:v>
                </c:pt>
                <c:pt idx="238">
                  <c:v>40.400211353346023</c:v>
                </c:pt>
                <c:pt idx="239">
                  <c:v>40.400211353346023</c:v>
                </c:pt>
                <c:pt idx="240">
                  <c:v>40.400211353346023</c:v>
                </c:pt>
                <c:pt idx="241">
                  <c:v>40.400211353346023</c:v>
                </c:pt>
                <c:pt idx="242">
                  <c:v>40.400211353346023</c:v>
                </c:pt>
                <c:pt idx="243">
                  <c:v>40.400211353346023</c:v>
                </c:pt>
                <c:pt idx="244">
                  <c:v>40.400211353346023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80.938788836501317</c:v>
                </c:pt>
                <c:pt idx="248">
                  <c:v>80.938788836501317</c:v>
                </c:pt>
                <c:pt idx="249">
                  <c:v>80.938788836501317</c:v>
                </c:pt>
                <c:pt idx="250">
                  <c:v>80.938788836501317</c:v>
                </c:pt>
                <c:pt idx="251">
                  <c:v>80.938788836501317</c:v>
                </c:pt>
                <c:pt idx="252">
                  <c:v>80.938788836501317</c:v>
                </c:pt>
                <c:pt idx="253">
                  <c:v>80.938788836501317</c:v>
                </c:pt>
                <c:pt idx="254">
                  <c:v>80.938788836501317</c:v>
                </c:pt>
                <c:pt idx="255">
                  <c:v>80.938788836501317</c:v>
                </c:pt>
                <c:pt idx="256">
                  <c:v>80.938788836501317</c:v>
                </c:pt>
                <c:pt idx="257">
                  <c:v>80.938788836501317</c:v>
                </c:pt>
                <c:pt idx="258">
                  <c:v>80.938788836501317</c:v>
                </c:pt>
                <c:pt idx="259">
                  <c:v>80.938788836501317</c:v>
                </c:pt>
                <c:pt idx="260">
                  <c:v>80.938788836501317</c:v>
                </c:pt>
                <c:pt idx="261">
                  <c:v>80.938788836501317</c:v>
                </c:pt>
                <c:pt idx="262">
                  <c:v>80.938788836501317</c:v>
                </c:pt>
                <c:pt idx="263">
                  <c:v>80.938788836501317</c:v>
                </c:pt>
                <c:pt idx="264">
                  <c:v>80.938788836501317</c:v>
                </c:pt>
                <c:pt idx="265">
                  <c:v>80.938788836501317</c:v>
                </c:pt>
                <c:pt idx="266">
                  <c:v>80.938788836501317</c:v>
                </c:pt>
                <c:pt idx="267">
                  <c:v>80.938788836501317</c:v>
                </c:pt>
                <c:pt idx="268">
                  <c:v>80.938788836501317</c:v>
                </c:pt>
                <c:pt idx="269">
                  <c:v>80.938788836501317</c:v>
                </c:pt>
                <c:pt idx="270">
                  <c:v>80.938788836501317</c:v>
                </c:pt>
                <c:pt idx="271">
                  <c:v>80.938788836501317</c:v>
                </c:pt>
                <c:pt idx="272">
                  <c:v>80.938788836501317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105.77564059458246</c:v>
                </c:pt>
                <c:pt idx="276">
                  <c:v>105.77564059458246</c:v>
                </c:pt>
                <c:pt idx="277">
                  <c:v>105.77564059458246</c:v>
                </c:pt>
                <c:pt idx="278">
                  <c:v>105.77564059458246</c:v>
                </c:pt>
                <c:pt idx="279">
                  <c:v>105.77564059458246</c:v>
                </c:pt>
                <c:pt idx="280">
                  <c:v>105.77564059458246</c:v>
                </c:pt>
                <c:pt idx="281">
                  <c:v>105.77564059458246</c:v>
                </c:pt>
                <c:pt idx="282">
                  <c:v>105.77564059458246</c:v>
                </c:pt>
                <c:pt idx="283">
                  <c:v>105.77564059458246</c:v>
                </c:pt>
                <c:pt idx="284">
                  <c:v>105.77564059458246</c:v>
                </c:pt>
                <c:pt idx="285">
                  <c:v>105.77564059458246</c:v>
                </c:pt>
                <c:pt idx="286">
                  <c:v>105.77564059458246</c:v>
                </c:pt>
                <c:pt idx="287">
                  <c:v>105.77564059458246</c:v>
                </c:pt>
                <c:pt idx="288">
                  <c:v>105.77564059458246</c:v>
                </c:pt>
                <c:pt idx="289">
                  <c:v>105.77564059458246</c:v>
                </c:pt>
                <c:pt idx="290">
                  <c:v>105.77564059458246</c:v>
                </c:pt>
                <c:pt idx="291">
                  <c:v>105.77564059458246</c:v>
                </c:pt>
                <c:pt idx="292">
                  <c:v>105.77564059458246</c:v>
                </c:pt>
                <c:pt idx="293">
                  <c:v>105.77564059458246</c:v>
                </c:pt>
                <c:pt idx="294">
                  <c:v>105.77564059458246</c:v>
                </c:pt>
                <c:pt idx="295">
                  <c:v>105.77564059458246</c:v>
                </c:pt>
                <c:pt idx="296">
                  <c:v>105.77564059458246</c:v>
                </c:pt>
                <c:pt idx="297">
                  <c:v>105.77564059458246</c:v>
                </c:pt>
                <c:pt idx="298">
                  <c:v>105.77564059458246</c:v>
                </c:pt>
                <c:pt idx="299">
                  <c:v>105.77564059458246</c:v>
                </c:pt>
                <c:pt idx="300">
                  <c:v>105.77564059458246</c:v>
                </c:pt>
                <c:pt idx="301">
                  <c:v>105.77564059458246</c:v>
                </c:pt>
                <c:pt idx="302">
                  <c:v>105.77564059458246</c:v>
                </c:pt>
                <c:pt idx="303">
                  <c:v>105.77564059458246</c:v>
                </c:pt>
                <c:pt idx="304">
                  <c:v>105.77564059458246</c:v>
                </c:pt>
                <c:pt idx="305">
                  <c:v>105.77564059458246</c:v>
                </c:pt>
                <c:pt idx="306">
                  <c:v>117.73333309338341</c:v>
                </c:pt>
                <c:pt idx="307">
                  <c:v>117.73333309338341</c:v>
                </c:pt>
                <c:pt idx="308">
                  <c:v>117.73333309338341</c:v>
                </c:pt>
                <c:pt idx="309">
                  <c:v>117.73333309338341</c:v>
                </c:pt>
                <c:pt idx="310">
                  <c:v>117.73333309338341</c:v>
                </c:pt>
                <c:pt idx="311">
                  <c:v>117.73333309338341</c:v>
                </c:pt>
                <c:pt idx="312">
                  <c:v>117.73333309338341</c:v>
                </c:pt>
                <c:pt idx="313">
                  <c:v>117.73333309338341</c:v>
                </c:pt>
                <c:pt idx="314">
                  <c:v>117.73333309338341</c:v>
                </c:pt>
                <c:pt idx="315">
                  <c:v>117.73333309338341</c:v>
                </c:pt>
                <c:pt idx="316">
                  <c:v>117.73333309338341</c:v>
                </c:pt>
                <c:pt idx="317">
                  <c:v>117.73333309338341</c:v>
                </c:pt>
                <c:pt idx="318">
                  <c:v>117.73333309338341</c:v>
                </c:pt>
                <c:pt idx="319">
                  <c:v>117.73333309338341</c:v>
                </c:pt>
                <c:pt idx="320">
                  <c:v>117.73333309338341</c:v>
                </c:pt>
                <c:pt idx="321">
                  <c:v>117.73333309338341</c:v>
                </c:pt>
                <c:pt idx="322">
                  <c:v>117.73333309338341</c:v>
                </c:pt>
                <c:pt idx="323">
                  <c:v>117.73333309338341</c:v>
                </c:pt>
                <c:pt idx="324">
                  <c:v>117.73333309338341</c:v>
                </c:pt>
                <c:pt idx="325">
                  <c:v>117.73333309338341</c:v>
                </c:pt>
                <c:pt idx="326">
                  <c:v>117.73333309338341</c:v>
                </c:pt>
                <c:pt idx="327">
                  <c:v>117.73333309338341</c:v>
                </c:pt>
                <c:pt idx="328">
                  <c:v>117.73333309338341</c:v>
                </c:pt>
                <c:pt idx="329">
                  <c:v>117.73333309338341</c:v>
                </c:pt>
                <c:pt idx="330">
                  <c:v>117.73333309338341</c:v>
                </c:pt>
                <c:pt idx="331">
                  <c:v>117.73333309338341</c:v>
                </c:pt>
                <c:pt idx="332">
                  <c:v>117.73333309338341</c:v>
                </c:pt>
                <c:pt idx="333">
                  <c:v>117.73333309338341</c:v>
                </c:pt>
                <c:pt idx="334">
                  <c:v>117.73333309338341</c:v>
                </c:pt>
                <c:pt idx="335">
                  <c:v>117.73333309338341</c:v>
                </c:pt>
                <c:pt idx="336">
                  <c:v>117.73333309338341</c:v>
                </c:pt>
                <c:pt idx="337">
                  <c:v>123.24675909882176</c:v>
                </c:pt>
                <c:pt idx="338">
                  <c:v>123.24675909882176</c:v>
                </c:pt>
                <c:pt idx="339">
                  <c:v>123.24675909882176</c:v>
                </c:pt>
                <c:pt idx="340">
                  <c:v>123.24675909882176</c:v>
                </c:pt>
                <c:pt idx="341">
                  <c:v>123.24675909882176</c:v>
                </c:pt>
                <c:pt idx="342">
                  <c:v>123.24675909882176</c:v>
                </c:pt>
                <c:pt idx="343">
                  <c:v>123.24675909882176</c:v>
                </c:pt>
                <c:pt idx="344">
                  <c:v>123.24675909882176</c:v>
                </c:pt>
                <c:pt idx="345">
                  <c:v>123.24675909882176</c:v>
                </c:pt>
                <c:pt idx="346">
                  <c:v>123.24675909882176</c:v>
                </c:pt>
                <c:pt idx="347">
                  <c:v>123.24675909882176</c:v>
                </c:pt>
                <c:pt idx="348">
                  <c:v>123.24675909882176</c:v>
                </c:pt>
                <c:pt idx="349">
                  <c:v>123.24675909882176</c:v>
                </c:pt>
                <c:pt idx="350">
                  <c:v>123.24675909882176</c:v>
                </c:pt>
                <c:pt idx="351">
                  <c:v>123.24675909882176</c:v>
                </c:pt>
                <c:pt idx="352">
                  <c:v>123.24675909882176</c:v>
                </c:pt>
                <c:pt idx="353">
                  <c:v>123.24675909882176</c:v>
                </c:pt>
                <c:pt idx="354">
                  <c:v>123.24675909882176</c:v>
                </c:pt>
                <c:pt idx="355">
                  <c:v>123.24675909882176</c:v>
                </c:pt>
                <c:pt idx="356">
                  <c:v>123.24675909882176</c:v>
                </c:pt>
                <c:pt idx="357">
                  <c:v>123.24675909882176</c:v>
                </c:pt>
                <c:pt idx="358">
                  <c:v>123.24675909882176</c:v>
                </c:pt>
                <c:pt idx="359">
                  <c:v>123.24675909882176</c:v>
                </c:pt>
                <c:pt idx="360">
                  <c:v>123.24675909882176</c:v>
                </c:pt>
                <c:pt idx="361">
                  <c:v>123.24675909882176</c:v>
                </c:pt>
                <c:pt idx="362">
                  <c:v>123.24675909882176</c:v>
                </c:pt>
                <c:pt idx="363">
                  <c:v>123.24675909882176</c:v>
                </c:pt>
                <c:pt idx="364">
                  <c:v>123.24675909882176</c:v>
                </c:pt>
                <c:pt idx="365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64.091979240687394</c:v>
                </c:pt>
                <c:pt idx="1">
                  <c:v>65.819765584685541</c:v>
                </c:pt>
                <c:pt idx="2">
                  <c:v>63.845628172687398</c:v>
                </c:pt>
                <c:pt idx="3">
                  <c:v>68.848843408687387</c:v>
                </c:pt>
                <c:pt idx="4">
                  <c:v>73.285303176687393</c:v>
                </c:pt>
                <c:pt idx="5">
                  <c:v>65.150454980683676</c:v>
                </c:pt>
                <c:pt idx="6">
                  <c:v>29.726404709689255</c:v>
                </c:pt>
                <c:pt idx="7">
                  <c:v>84.360668918236271</c:v>
                </c:pt>
                <c:pt idx="8">
                  <c:v>81.907544380236274</c:v>
                </c:pt>
                <c:pt idx="9">
                  <c:v>75.485651818238139</c:v>
                </c:pt>
                <c:pt idx="10">
                  <c:v>73.822267547238127</c:v>
                </c:pt>
                <c:pt idx="11">
                  <c:v>92.400156339236275</c:v>
                </c:pt>
                <c:pt idx="12">
                  <c:v>82.96517933123441</c:v>
                </c:pt>
                <c:pt idx="13">
                  <c:v>92.232445647236275</c:v>
                </c:pt>
                <c:pt idx="14">
                  <c:v>124.43187104481936</c:v>
                </c:pt>
                <c:pt idx="15">
                  <c:v>96.044287556819356</c:v>
                </c:pt>
                <c:pt idx="16">
                  <c:v>91.691753812819371</c:v>
                </c:pt>
                <c:pt idx="17">
                  <c:v>103.27007991681936</c:v>
                </c:pt>
                <c:pt idx="18">
                  <c:v>95.511306064821227</c:v>
                </c:pt>
                <c:pt idx="19">
                  <c:v>113.3886712728175</c:v>
                </c:pt>
                <c:pt idx="20">
                  <c:v>112.87991530081936</c:v>
                </c:pt>
                <c:pt idx="21">
                  <c:v>85.663567835179578</c:v>
                </c:pt>
                <c:pt idx="22">
                  <c:v>75.502702003183316</c:v>
                </c:pt>
                <c:pt idx="23">
                  <c:v>72.755112667177713</c:v>
                </c:pt>
                <c:pt idx="24">
                  <c:v>62.116361844181441</c:v>
                </c:pt>
                <c:pt idx="25">
                  <c:v>47.913730123179569</c:v>
                </c:pt>
                <c:pt idx="26">
                  <c:v>85.26875574318143</c:v>
                </c:pt>
                <c:pt idx="27">
                  <c:v>98.424402666181436</c:v>
                </c:pt>
                <c:pt idx="28">
                  <c:v>64.691698202706135</c:v>
                </c:pt>
                <c:pt idx="29">
                  <c:v>59.011945382707992</c:v>
                </c:pt>
                <c:pt idx="30">
                  <c:v>53.312698355709855</c:v>
                </c:pt>
                <c:pt idx="31">
                  <c:v>42.493725209706128</c:v>
                </c:pt>
                <c:pt idx="32">
                  <c:v>36.462962470707993</c:v>
                </c:pt>
                <c:pt idx="33">
                  <c:v>71.586927515707998</c:v>
                </c:pt>
                <c:pt idx="34">
                  <c:v>57.255484254709863</c:v>
                </c:pt>
                <c:pt idx="35">
                  <c:v>64.599635284221606</c:v>
                </c:pt>
                <c:pt idx="36">
                  <c:v>46.730263355221595</c:v>
                </c:pt>
                <c:pt idx="37">
                  <c:v>37.4792726572216</c:v>
                </c:pt>
                <c:pt idx="38">
                  <c:v>46.00130915122346</c:v>
                </c:pt>
                <c:pt idx="39">
                  <c:v>35.098987776223453</c:v>
                </c:pt>
                <c:pt idx="40">
                  <c:v>30.006082424221596</c:v>
                </c:pt>
                <c:pt idx="41">
                  <c:v>50.322251453221597</c:v>
                </c:pt>
                <c:pt idx="42">
                  <c:v>26.62239486300227</c:v>
                </c:pt>
                <c:pt idx="43">
                  <c:v>33.460726938004143</c:v>
                </c:pt>
                <c:pt idx="44">
                  <c:v>32.087652683002275</c:v>
                </c:pt>
                <c:pt idx="45">
                  <c:v>26.979100495002275</c:v>
                </c:pt>
                <c:pt idx="46">
                  <c:v>23.588325971002277</c:v>
                </c:pt>
                <c:pt idx="47">
                  <c:v>40.381294851002274</c:v>
                </c:pt>
                <c:pt idx="48">
                  <c:v>41.698311407002272</c:v>
                </c:pt>
                <c:pt idx="49">
                  <c:v>38.459751478523017</c:v>
                </c:pt>
                <c:pt idx="50">
                  <c:v>44.606724438528602</c:v>
                </c:pt>
                <c:pt idx="51">
                  <c:v>42.978956294528601</c:v>
                </c:pt>
                <c:pt idx="52">
                  <c:v>32.30674932252488</c:v>
                </c:pt>
                <c:pt idx="53">
                  <c:v>16.129574974524875</c:v>
                </c:pt>
                <c:pt idx="54">
                  <c:v>33.781601114526737</c:v>
                </c:pt>
                <c:pt idx="55">
                  <c:v>34.263615814526737</c:v>
                </c:pt>
                <c:pt idx="56">
                  <c:v>47.822112063296359</c:v>
                </c:pt>
                <c:pt idx="57">
                  <c:v>51.846013083296363</c:v>
                </c:pt>
                <c:pt idx="58">
                  <c:v>52.039187827300076</c:v>
                </c:pt>
                <c:pt idx="59">
                  <c:v>40.590203135296363</c:v>
                </c:pt>
                <c:pt idx="60">
                  <c:v>28.058505235298224</c:v>
                </c:pt>
                <c:pt idx="61">
                  <c:v>19.094722231298221</c:v>
                </c:pt>
                <c:pt idx="62">
                  <c:v>39.405765023296354</c:v>
                </c:pt>
                <c:pt idx="63">
                  <c:v>24.253473117605893</c:v>
                </c:pt>
                <c:pt idx="64">
                  <c:v>29.789511705604031</c:v>
                </c:pt>
                <c:pt idx="65">
                  <c:v>35.531756725605895</c:v>
                </c:pt>
                <c:pt idx="66">
                  <c:v>22.35288369360217</c:v>
                </c:pt>
                <c:pt idx="67">
                  <c:v>20.947856357607758</c:v>
                </c:pt>
                <c:pt idx="68">
                  <c:v>34.689995977604035</c:v>
                </c:pt>
                <c:pt idx="69">
                  <c:v>23.200321058604029</c:v>
                </c:pt>
                <c:pt idx="70">
                  <c:v>30.85524472361184</c:v>
                </c:pt>
                <c:pt idx="71">
                  <c:v>26.687434412613701</c:v>
                </c:pt>
                <c:pt idx="72">
                  <c:v>24.748296420613705</c:v>
                </c:pt>
                <c:pt idx="73">
                  <c:v>14.840623304609981</c:v>
                </c:pt>
                <c:pt idx="74">
                  <c:v>12.583411300613701</c:v>
                </c:pt>
                <c:pt idx="75">
                  <c:v>19.699402096613703</c:v>
                </c:pt>
                <c:pt idx="76">
                  <c:v>16.314681832609974</c:v>
                </c:pt>
                <c:pt idx="77">
                  <c:v>12.384628724485975</c:v>
                </c:pt>
                <c:pt idx="78">
                  <c:v>16.360547560484111</c:v>
                </c:pt>
                <c:pt idx="79">
                  <c:v>22.062701252485976</c:v>
                </c:pt>
                <c:pt idx="80">
                  <c:v>20.187922392484115</c:v>
                </c:pt>
                <c:pt idx="81">
                  <c:v>23.558985800484109</c:v>
                </c:pt>
                <c:pt idx="82">
                  <c:v>46.20527082448784</c:v>
                </c:pt>
                <c:pt idx="83">
                  <c:v>35.948164148484111</c:v>
                </c:pt>
                <c:pt idx="84">
                  <c:v>37.116430182011072</c:v>
                </c:pt>
                <c:pt idx="85">
                  <c:v>31.226979650009206</c:v>
                </c:pt>
                <c:pt idx="86">
                  <c:v>26.447559566012934</c:v>
                </c:pt>
                <c:pt idx="87">
                  <c:v>36.083278978012935</c:v>
                </c:pt>
                <c:pt idx="88">
                  <c:v>27.348481378011069</c:v>
                </c:pt>
                <c:pt idx="89">
                  <c:v>37.985107738009212</c:v>
                </c:pt>
                <c:pt idx="90">
                  <c:v>53.444317844011074</c:v>
                </c:pt>
                <c:pt idx="91">
                  <c:v>50.229088330899209</c:v>
                </c:pt>
                <c:pt idx="92">
                  <c:v>60.779131178901082</c:v>
                </c:pt>
                <c:pt idx="93">
                  <c:v>61.613809250901078</c:v>
                </c:pt>
                <c:pt idx="94">
                  <c:v>40.712711482899209</c:v>
                </c:pt>
                <c:pt idx="95">
                  <c:v>32.857694770899215</c:v>
                </c:pt>
                <c:pt idx="96">
                  <c:v>59.050819934901085</c:v>
                </c:pt>
                <c:pt idx="97">
                  <c:v>56.63656027489921</c:v>
                </c:pt>
                <c:pt idx="98">
                  <c:v>62.091495991055417</c:v>
                </c:pt>
                <c:pt idx="99">
                  <c:v>62.091495991055417</c:v>
                </c:pt>
                <c:pt idx="100">
                  <c:v>62.091495991055417</c:v>
                </c:pt>
                <c:pt idx="101">
                  <c:v>60.43962682885951</c:v>
                </c:pt>
                <c:pt idx="102">
                  <c:v>51.759126908859514</c:v>
                </c:pt>
                <c:pt idx="103">
                  <c:v>62.091495991055417</c:v>
                </c:pt>
                <c:pt idx="104">
                  <c:v>62.091495991055417</c:v>
                </c:pt>
                <c:pt idx="105">
                  <c:v>61.48177375849162</c:v>
                </c:pt>
                <c:pt idx="106">
                  <c:v>62.091495991055417</c:v>
                </c:pt>
                <c:pt idx="107">
                  <c:v>62.091495991055417</c:v>
                </c:pt>
                <c:pt idx="108">
                  <c:v>56.491981126493485</c:v>
                </c:pt>
                <c:pt idx="109">
                  <c:v>40.625565390491616</c:v>
                </c:pt>
                <c:pt idx="110">
                  <c:v>62.091495991055417</c:v>
                </c:pt>
                <c:pt idx="111">
                  <c:v>62.091495991055417</c:v>
                </c:pt>
                <c:pt idx="112">
                  <c:v>62.091495991055417</c:v>
                </c:pt>
                <c:pt idx="113">
                  <c:v>60.879025239560868</c:v>
                </c:pt>
                <c:pt idx="114">
                  <c:v>56.585806815560865</c:v>
                </c:pt>
                <c:pt idx="115">
                  <c:v>45.285563307560864</c:v>
                </c:pt>
                <c:pt idx="116">
                  <c:v>39.898130859559004</c:v>
                </c:pt>
                <c:pt idx="117">
                  <c:v>49.490690407560869</c:v>
                </c:pt>
                <c:pt idx="118">
                  <c:v>60.819213259559007</c:v>
                </c:pt>
                <c:pt idx="119">
                  <c:v>37.402692723792917</c:v>
                </c:pt>
                <c:pt idx="120">
                  <c:v>17.675389911791054</c:v>
                </c:pt>
                <c:pt idx="121">
                  <c:v>22.42099434779292</c:v>
                </c:pt>
                <c:pt idx="122">
                  <c:v>10.764143951792917</c:v>
                </c:pt>
                <c:pt idx="123">
                  <c:v>12.38707608779292</c:v>
                </c:pt>
                <c:pt idx="124">
                  <c:v>25.683337035791052</c:v>
                </c:pt>
                <c:pt idx="125">
                  <c:v>23.145132199792918</c:v>
                </c:pt>
                <c:pt idx="126">
                  <c:v>25.82995115699865</c:v>
                </c:pt>
                <c:pt idx="127">
                  <c:v>26.201231548998649</c:v>
                </c:pt>
                <c:pt idx="128">
                  <c:v>17.300016412998652</c:v>
                </c:pt>
                <c:pt idx="129">
                  <c:v>15.172527685000517</c:v>
                </c:pt>
                <c:pt idx="130">
                  <c:v>10.88104752899865</c:v>
                </c:pt>
                <c:pt idx="131">
                  <c:v>26.601704529721381</c:v>
                </c:pt>
                <c:pt idx="132">
                  <c:v>26.601704529721381</c:v>
                </c:pt>
                <c:pt idx="133">
                  <c:v>14.183226333087557</c:v>
                </c:pt>
                <c:pt idx="134">
                  <c:v>10.3727383630857</c:v>
                </c:pt>
                <c:pt idx="135">
                  <c:v>4.9091500490875628</c:v>
                </c:pt>
                <c:pt idx="136">
                  <c:v>1.1223621510875601</c:v>
                </c:pt>
                <c:pt idx="137">
                  <c:v>1.2527377760875607</c:v>
                </c:pt>
                <c:pt idx="138">
                  <c:v>9.5187780880875579</c:v>
                </c:pt>
                <c:pt idx="139">
                  <c:v>21.238165024087561</c:v>
                </c:pt>
                <c:pt idx="140">
                  <c:v>14.719824948133187</c:v>
                </c:pt>
                <c:pt idx="141">
                  <c:v>4.3961503001350506</c:v>
                </c:pt>
                <c:pt idx="142">
                  <c:v>2.7864231081313267</c:v>
                </c:pt>
                <c:pt idx="143">
                  <c:v>3.4104858281331909</c:v>
                </c:pt>
                <c:pt idx="144">
                  <c:v>0.66356802413318661</c:v>
                </c:pt>
                <c:pt idx="145">
                  <c:v>2.3629647521331862</c:v>
                </c:pt>
                <c:pt idx="146">
                  <c:v>1.2923573881341217</c:v>
                </c:pt>
                <c:pt idx="147">
                  <c:v>6.5609360918694071</c:v>
                </c:pt>
                <c:pt idx="148">
                  <c:v>4.5303661118684762</c:v>
                </c:pt>
                <c:pt idx="149">
                  <c:v>6.5312281798703333</c:v>
                </c:pt>
                <c:pt idx="150">
                  <c:v>3.548440679868472</c:v>
                </c:pt>
                <c:pt idx="151">
                  <c:v>1.105057919869403</c:v>
                </c:pt>
                <c:pt idx="152">
                  <c:v>1.3670182158694042</c:v>
                </c:pt>
                <c:pt idx="153">
                  <c:v>1.782965891869404</c:v>
                </c:pt>
                <c:pt idx="154">
                  <c:v>2.1689622764460839</c:v>
                </c:pt>
                <c:pt idx="155">
                  <c:v>0.78540507645074098</c:v>
                </c:pt>
                <c:pt idx="156">
                  <c:v>1.0309195644470164</c:v>
                </c:pt>
                <c:pt idx="157">
                  <c:v>1.8049678124498096</c:v>
                </c:pt>
                <c:pt idx="158">
                  <c:v>1.004827152447946</c:v>
                </c:pt>
                <c:pt idx="159">
                  <c:v>0.7337421964488785</c:v>
                </c:pt>
                <c:pt idx="160">
                  <c:v>5.0941232324488812</c:v>
                </c:pt>
                <c:pt idx="161">
                  <c:v>10.186300378786349</c:v>
                </c:pt>
                <c:pt idx="162">
                  <c:v>0.79286929878914447</c:v>
                </c:pt>
                <c:pt idx="163">
                  <c:v>5.455991310786354</c:v>
                </c:pt>
                <c:pt idx="164">
                  <c:v>0.80239395078728193</c:v>
                </c:pt>
                <c:pt idx="165">
                  <c:v>0.93516316678728251</c:v>
                </c:pt>
                <c:pt idx="166">
                  <c:v>0.7927689467872806</c:v>
                </c:pt>
                <c:pt idx="167">
                  <c:v>1.0170399587863503</c:v>
                </c:pt>
                <c:pt idx="168">
                  <c:v>1.3471824894848832</c:v>
                </c:pt>
                <c:pt idx="169">
                  <c:v>0.75471684948861006</c:v>
                </c:pt>
                <c:pt idx="170">
                  <c:v>1.4968303974848822</c:v>
                </c:pt>
                <c:pt idx="171">
                  <c:v>0.98054632948674769</c:v>
                </c:pt>
                <c:pt idx="172">
                  <c:v>0.98118557748674717</c:v>
                </c:pt>
                <c:pt idx="173">
                  <c:v>0.93594360148488343</c:v>
                </c:pt>
                <c:pt idx="174">
                  <c:v>0.78725084548488666</c:v>
                </c:pt>
                <c:pt idx="175">
                  <c:v>5.3613860599029071</c:v>
                </c:pt>
                <c:pt idx="176">
                  <c:v>1.3795156158991813</c:v>
                </c:pt>
                <c:pt idx="177">
                  <c:v>0.64003740790104346</c:v>
                </c:pt>
                <c:pt idx="178">
                  <c:v>0.85277524390197501</c:v>
                </c:pt>
                <c:pt idx="179">
                  <c:v>1.3342008999001118</c:v>
                </c:pt>
                <c:pt idx="180">
                  <c:v>0.57709913590011275</c:v>
                </c:pt>
                <c:pt idx="181">
                  <c:v>1.4900494078991797</c:v>
                </c:pt>
                <c:pt idx="182">
                  <c:v>2.439024072921784</c:v>
                </c:pt>
                <c:pt idx="183">
                  <c:v>2.3962360889227128</c:v>
                </c:pt>
                <c:pt idx="184">
                  <c:v>19.802804212921785</c:v>
                </c:pt>
                <c:pt idx="185">
                  <c:v>8.8364277529208515</c:v>
                </c:pt>
                <c:pt idx="186">
                  <c:v>9.7225829929199215</c:v>
                </c:pt>
                <c:pt idx="187">
                  <c:v>12.063968236922715</c:v>
                </c:pt>
                <c:pt idx="188">
                  <c:v>19.704329852921788</c:v>
                </c:pt>
                <c:pt idx="189">
                  <c:v>20.220393285105605</c:v>
                </c:pt>
                <c:pt idx="190">
                  <c:v>20.220393285105605</c:v>
                </c:pt>
                <c:pt idx="191">
                  <c:v>20.220393285105605</c:v>
                </c:pt>
                <c:pt idx="192">
                  <c:v>20.220393285105605</c:v>
                </c:pt>
                <c:pt idx="193">
                  <c:v>20.220393285105605</c:v>
                </c:pt>
                <c:pt idx="194">
                  <c:v>20.220393285105605</c:v>
                </c:pt>
                <c:pt idx="195">
                  <c:v>20.220393285105605</c:v>
                </c:pt>
                <c:pt idx="196">
                  <c:v>20.220393285105605</c:v>
                </c:pt>
                <c:pt idx="197">
                  <c:v>18.260814747020159</c:v>
                </c:pt>
                <c:pt idx="198">
                  <c:v>20.220393285105605</c:v>
                </c:pt>
                <c:pt idx="199">
                  <c:v>17.613897146022019</c:v>
                </c:pt>
                <c:pt idx="200">
                  <c:v>8.9958853780192278</c:v>
                </c:pt>
                <c:pt idx="201">
                  <c:v>20.220393285105605</c:v>
                </c:pt>
                <c:pt idx="202">
                  <c:v>20.220393285105605</c:v>
                </c:pt>
                <c:pt idx="203">
                  <c:v>20.220393285105605</c:v>
                </c:pt>
                <c:pt idx="204">
                  <c:v>12.867219731411408</c:v>
                </c:pt>
                <c:pt idx="205">
                  <c:v>20.220393285105605</c:v>
                </c:pt>
                <c:pt idx="206">
                  <c:v>17.477073947411409</c:v>
                </c:pt>
                <c:pt idx="207">
                  <c:v>16.451820575408615</c:v>
                </c:pt>
                <c:pt idx="208">
                  <c:v>20.220393285105605</c:v>
                </c:pt>
                <c:pt idx="209">
                  <c:v>20.220393285105605</c:v>
                </c:pt>
                <c:pt idx="210">
                  <c:v>20.220393285105605</c:v>
                </c:pt>
                <c:pt idx="211">
                  <c:v>18.33551687355904</c:v>
                </c:pt>
                <c:pt idx="212">
                  <c:v>20.135935989558106</c:v>
                </c:pt>
                <c:pt idx="213">
                  <c:v>4.0797406895590393</c:v>
                </c:pt>
                <c:pt idx="214">
                  <c:v>0.84823744955904112</c:v>
                </c:pt>
                <c:pt idx="215">
                  <c:v>0.9602911375581098</c:v>
                </c:pt>
                <c:pt idx="216">
                  <c:v>3.2073961695590407</c:v>
                </c:pt>
                <c:pt idx="217">
                  <c:v>7.7128933218427083</c:v>
                </c:pt>
                <c:pt idx="218">
                  <c:v>18.757089646844573</c:v>
                </c:pt>
                <c:pt idx="219">
                  <c:v>21.618682225843646</c:v>
                </c:pt>
                <c:pt idx="220">
                  <c:v>4.6228063218445712</c:v>
                </c:pt>
                <c:pt idx="221">
                  <c:v>2.9587972828436397</c:v>
                </c:pt>
                <c:pt idx="222">
                  <c:v>22.02844628484457</c:v>
                </c:pt>
                <c:pt idx="223">
                  <c:v>23.77941356184364</c:v>
                </c:pt>
                <c:pt idx="224">
                  <c:v>16.200307536526953</c:v>
                </c:pt>
                <c:pt idx="225">
                  <c:v>8.2141049895250902</c:v>
                </c:pt>
                <c:pt idx="226">
                  <c:v>3.2859982715278822</c:v>
                </c:pt>
                <c:pt idx="227">
                  <c:v>11.08688186452695</c:v>
                </c:pt>
                <c:pt idx="228">
                  <c:v>4.878889060526955</c:v>
                </c:pt>
                <c:pt idx="229">
                  <c:v>26.990288200526951</c:v>
                </c:pt>
                <c:pt idx="230">
                  <c:v>4.7591329325269545</c:v>
                </c:pt>
                <c:pt idx="231">
                  <c:v>40.400211353346023</c:v>
                </c:pt>
                <c:pt idx="232">
                  <c:v>40.400211353346023</c:v>
                </c:pt>
                <c:pt idx="233">
                  <c:v>40.400211353346023</c:v>
                </c:pt>
                <c:pt idx="234">
                  <c:v>40.400211353346023</c:v>
                </c:pt>
                <c:pt idx="235">
                  <c:v>40.400211353346023</c:v>
                </c:pt>
                <c:pt idx="236">
                  <c:v>40.400211353346023</c:v>
                </c:pt>
                <c:pt idx="237">
                  <c:v>40.400211353346023</c:v>
                </c:pt>
                <c:pt idx="238">
                  <c:v>40.400211353346023</c:v>
                </c:pt>
                <c:pt idx="239">
                  <c:v>40.400211353346023</c:v>
                </c:pt>
                <c:pt idx="240">
                  <c:v>40.400211353346023</c:v>
                </c:pt>
                <c:pt idx="241">
                  <c:v>40.400211353346023</c:v>
                </c:pt>
                <c:pt idx="242">
                  <c:v>40.400211353346023</c:v>
                </c:pt>
                <c:pt idx="243">
                  <c:v>40.400211353346023</c:v>
                </c:pt>
                <c:pt idx="244">
                  <c:v>40.400211353346023</c:v>
                </c:pt>
                <c:pt idx="245">
                  <c:v>80.938788836501317</c:v>
                </c:pt>
                <c:pt idx="246">
                  <c:v>80.938788836501317</c:v>
                </c:pt>
                <c:pt idx="247">
                  <c:v>80.938788836501317</c:v>
                </c:pt>
                <c:pt idx="248">
                  <c:v>80.938788836501317</c:v>
                </c:pt>
                <c:pt idx="249">
                  <c:v>80.938788836501317</c:v>
                </c:pt>
                <c:pt idx="250">
                  <c:v>80.938788836501317</c:v>
                </c:pt>
                <c:pt idx="251">
                  <c:v>80.938788836501317</c:v>
                </c:pt>
                <c:pt idx="252">
                  <c:v>80.938788836501317</c:v>
                </c:pt>
                <c:pt idx="253">
                  <c:v>80.938788836501317</c:v>
                </c:pt>
                <c:pt idx="254">
                  <c:v>80.938788836501317</c:v>
                </c:pt>
                <c:pt idx="255">
                  <c:v>80.938788836501317</c:v>
                </c:pt>
                <c:pt idx="256">
                  <c:v>80.938788836501317</c:v>
                </c:pt>
                <c:pt idx="257">
                  <c:v>80.938788836501317</c:v>
                </c:pt>
                <c:pt idx="258">
                  <c:v>80.938788836501317</c:v>
                </c:pt>
                <c:pt idx="259">
                  <c:v>80.938788836501317</c:v>
                </c:pt>
                <c:pt idx="260">
                  <c:v>80.938788836501317</c:v>
                </c:pt>
                <c:pt idx="261">
                  <c:v>80.938788836501317</c:v>
                </c:pt>
                <c:pt idx="262">
                  <c:v>80.938788836501317</c:v>
                </c:pt>
                <c:pt idx="263">
                  <c:v>80.938788836501317</c:v>
                </c:pt>
                <c:pt idx="264">
                  <c:v>80.938788836501317</c:v>
                </c:pt>
                <c:pt idx="265">
                  <c:v>80.938788836501317</c:v>
                </c:pt>
                <c:pt idx="266">
                  <c:v>53.644299812797733</c:v>
                </c:pt>
                <c:pt idx="267">
                  <c:v>68.63053512879587</c:v>
                </c:pt>
                <c:pt idx="268">
                  <c:v>80.938788836501317</c:v>
                </c:pt>
                <c:pt idx="269">
                  <c:v>77.610073240797732</c:v>
                </c:pt>
                <c:pt idx="270">
                  <c:v>80.938788836501317</c:v>
                </c:pt>
                <c:pt idx="271">
                  <c:v>80.938788836501317</c:v>
                </c:pt>
                <c:pt idx="272">
                  <c:v>80.938788836501317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105.77564059458246</c:v>
                </c:pt>
                <c:pt idx="276">
                  <c:v>105.77564059458246</c:v>
                </c:pt>
                <c:pt idx="277">
                  <c:v>105.77564059458246</c:v>
                </c:pt>
                <c:pt idx="278">
                  <c:v>105.77564059458246</c:v>
                </c:pt>
                <c:pt idx="279">
                  <c:v>105.77564059458246</c:v>
                </c:pt>
                <c:pt idx="280">
                  <c:v>105.77564059458246</c:v>
                </c:pt>
                <c:pt idx="281">
                  <c:v>105.77564059458246</c:v>
                </c:pt>
                <c:pt idx="282">
                  <c:v>105.77564059458246</c:v>
                </c:pt>
                <c:pt idx="283">
                  <c:v>105.77564059458246</c:v>
                </c:pt>
                <c:pt idx="284">
                  <c:v>105.77564059458246</c:v>
                </c:pt>
                <c:pt idx="285">
                  <c:v>105.77564059458246</c:v>
                </c:pt>
                <c:pt idx="286">
                  <c:v>105.77564059458246</c:v>
                </c:pt>
                <c:pt idx="287">
                  <c:v>105.77564059458246</c:v>
                </c:pt>
                <c:pt idx="288">
                  <c:v>105.77564059458246</c:v>
                </c:pt>
                <c:pt idx="289">
                  <c:v>105.77564059458246</c:v>
                </c:pt>
                <c:pt idx="290">
                  <c:v>105.77564059458246</c:v>
                </c:pt>
                <c:pt idx="291">
                  <c:v>105.77564059458246</c:v>
                </c:pt>
                <c:pt idx="292">
                  <c:v>105.77564059458246</c:v>
                </c:pt>
                <c:pt idx="293">
                  <c:v>105.77564059458246</c:v>
                </c:pt>
                <c:pt idx="294">
                  <c:v>90.183736069493563</c:v>
                </c:pt>
                <c:pt idx="295">
                  <c:v>95.043589213493576</c:v>
                </c:pt>
                <c:pt idx="296">
                  <c:v>83.781432525495433</c:v>
                </c:pt>
                <c:pt idx="297">
                  <c:v>81.579333937491697</c:v>
                </c:pt>
                <c:pt idx="298">
                  <c:v>105.31441543349543</c:v>
                </c:pt>
                <c:pt idx="299">
                  <c:v>86.276048425495418</c:v>
                </c:pt>
                <c:pt idx="300">
                  <c:v>105.77564059458246</c:v>
                </c:pt>
                <c:pt idx="301">
                  <c:v>105.77564059458246</c:v>
                </c:pt>
                <c:pt idx="302">
                  <c:v>105.77564059458246</c:v>
                </c:pt>
                <c:pt idx="303">
                  <c:v>105.77564059458246</c:v>
                </c:pt>
                <c:pt idx="304">
                  <c:v>80.37812548214626</c:v>
                </c:pt>
                <c:pt idx="305">
                  <c:v>57.869754374148123</c:v>
                </c:pt>
                <c:pt idx="306">
                  <c:v>43.901266766148126</c:v>
                </c:pt>
                <c:pt idx="307">
                  <c:v>53.306943536146257</c:v>
                </c:pt>
                <c:pt idx="308">
                  <c:v>93.469764938338031</c:v>
                </c:pt>
                <c:pt idx="309">
                  <c:v>117.73333309338341</c:v>
                </c:pt>
                <c:pt idx="310">
                  <c:v>83.401819142339903</c:v>
                </c:pt>
                <c:pt idx="311">
                  <c:v>78.439711654339888</c:v>
                </c:pt>
                <c:pt idx="312">
                  <c:v>89.721362702336165</c:v>
                </c:pt>
                <c:pt idx="313">
                  <c:v>117.73333309338341</c:v>
                </c:pt>
                <c:pt idx="314">
                  <c:v>117.73333309338341</c:v>
                </c:pt>
                <c:pt idx="315">
                  <c:v>117.73333309338341</c:v>
                </c:pt>
                <c:pt idx="316">
                  <c:v>117.73333309338341</c:v>
                </c:pt>
                <c:pt idx="317">
                  <c:v>88.626292729827199</c:v>
                </c:pt>
                <c:pt idx="318">
                  <c:v>99.166459573825321</c:v>
                </c:pt>
                <c:pt idx="319">
                  <c:v>71.0015864418272</c:v>
                </c:pt>
                <c:pt idx="320">
                  <c:v>99.190810133825352</c:v>
                </c:pt>
                <c:pt idx="321">
                  <c:v>73.976678177829058</c:v>
                </c:pt>
                <c:pt idx="322">
                  <c:v>117.73333309338341</c:v>
                </c:pt>
                <c:pt idx="323">
                  <c:v>117.73333309338341</c:v>
                </c:pt>
                <c:pt idx="324">
                  <c:v>117.73333309338341</c:v>
                </c:pt>
                <c:pt idx="325">
                  <c:v>117.73333309338341</c:v>
                </c:pt>
                <c:pt idx="326">
                  <c:v>117.73333309338341</c:v>
                </c:pt>
                <c:pt idx="327">
                  <c:v>117.73333309338341</c:v>
                </c:pt>
                <c:pt idx="328">
                  <c:v>117.73333309338341</c:v>
                </c:pt>
                <c:pt idx="329">
                  <c:v>117.73333309338341</c:v>
                </c:pt>
                <c:pt idx="330">
                  <c:v>117.73333309338341</c:v>
                </c:pt>
                <c:pt idx="331">
                  <c:v>117.73333309338341</c:v>
                </c:pt>
                <c:pt idx="332">
                  <c:v>117.73333309338341</c:v>
                </c:pt>
                <c:pt idx="333">
                  <c:v>117.73333309338341</c:v>
                </c:pt>
                <c:pt idx="334">
                  <c:v>117.73333309338341</c:v>
                </c:pt>
                <c:pt idx="335">
                  <c:v>117.73333309338341</c:v>
                </c:pt>
                <c:pt idx="336">
                  <c:v>117.73333309338341</c:v>
                </c:pt>
                <c:pt idx="337">
                  <c:v>113.43973492513585</c:v>
                </c:pt>
                <c:pt idx="338">
                  <c:v>85.973894877137738</c:v>
                </c:pt>
                <c:pt idx="339">
                  <c:v>68.026393005135859</c:v>
                </c:pt>
                <c:pt idx="340">
                  <c:v>54.13613651313959</c:v>
                </c:pt>
                <c:pt idx="341">
                  <c:v>105.69247561713773</c:v>
                </c:pt>
                <c:pt idx="342">
                  <c:v>100.86063787713586</c:v>
                </c:pt>
                <c:pt idx="343">
                  <c:v>120.02903568134585</c:v>
                </c:pt>
                <c:pt idx="344">
                  <c:v>118.95335543334959</c:v>
                </c:pt>
                <c:pt idx="345">
                  <c:v>120.02331917734399</c:v>
                </c:pt>
                <c:pt idx="346">
                  <c:v>78.907975521347723</c:v>
                </c:pt>
                <c:pt idx="347">
                  <c:v>89.148112257349581</c:v>
                </c:pt>
                <c:pt idx="348">
                  <c:v>100.45176592534585</c:v>
                </c:pt>
                <c:pt idx="349">
                  <c:v>123.24675909882176</c:v>
                </c:pt>
                <c:pt idx="350">
                  <c:v>123.24675909882176</c:v>
                </c:pt>
                <c:pt idx="351">
                  <c:v>123.24675909882176</c:v>
                </c:pt>
                <c:pt idx="352">
                  <c:v>123.24675909882176</c:v>
                </c:pt>
                <c:pt idx="353">
                  <c:v>116.03417297267397</c:v>
                </c:pt>
                <c:pt idx="354">
                  <c:v>108.0711309366777</c:v>
                </c:pt>
                <c:pt idx="355">
                  <c:v>102.34620063667583</c:v>
                </c:pt>
                <c:pt idx="356">
                  <c:v>123.24675909882176</c:v>
                </c:pt>
                <c:pt idx="357">
                  <c:v>123.24675909882176</c:v>
                </c:pt>
                <c:pt idx="358">
                  <c:v>115.26609288562219</c:v>
                </c:pt>
                <c:pt idx="359">
                  <c:v>106.63712975362031</c:v>
                </c:pt>
                <c:pt idx="360">
                  <c:v>102.14156237762032</c:v>
                </c:pt>
                <c:pt idx="361">
                  <c:v>101.04478581762031</c:v>
                </c:pt>
                <c:pt idx="362">
                  <c:v>123.24675909882176</c:v>
                </c:pt>
                <c:pt idx="363">
                  <c:v>123.24675909882176</c:v>
                </c:pt>
                <c:pt idx="364">
                  <c:v>123.24675909882176</c:v>
                </c:pt>
                <c:pt idx="365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4">
                  <c:v>128.18908398701601</c:v>
                </c:pt>
                <c:pt idx="45">
                  <c:v>125.90182729691037</c:v>
                </c:pt>
                <c:pt idx="75">
                  <c:v>98.741424078570617</c:v>
                </c:pt>
                <c:pt idx="106">
                  <c:v>62.091495991055417</c:v>
                </c:pt>
                <c:pt idx="136">
                  <c:v>26.601704529721381</c:v>
                </c:pt>
                <c:pt idx="167">
                  <c:v>15.940810769841702</c:v>
                </c:pt>
                <c:pt idx="198">
                  <c:v>20.220393285105605</c:v>
                </c:pt>
                <c:pt idx="228">
                  <c:v>40.400211353346023</c:v>
                </c:pt>
                <c:pt idx="259">
                  <c:v>80.938788836501317</c:v>
                </c:pt>
                <c:pt idx="289">
                  <c:v>105.77564059458246</c:v>
                </c:pt>
                <c:pt idx="320">
                  <c:v>117.73333309338341</c:v>
                </c:pt>
                <c:pt idx="351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 </c:v>
                  </c:pt>
                  <c:pt idx="334">
                    <c:v>2023 </c:v>
                  </c:pt>
                  <c:pt idx="699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22.064038620064959</c:v>
                </c:pt>
                <c:pt idx="1">
                  <c:v>41.94058828384658</c:v>
                </c:pt>
                <c:pt idx="2">
                  <c:v>40.886829097848434</c:v>
                </c:pt>
                <c:pt idx="3">
                  <c:v>39.933947491848436</c:v>
                </c:pt>
                <c:pt idx="4">
                  <c:v>24.057482091847504</c:v>
                </c:pt>
                <c:pt idx="5">
                  <c:v>28.396236431847505</c:v>
                </c:pt>
                <c:pt idx="6">
                  <c:v>30.345593323848437</c:v>
                </c:pt>
                <c:pt idx="7">
                  <c:v>31.577608177848436</c:v>
                </c:pt>
                <c:pt idx="8">
                  <c:v>36.294934372648335</c:v>
                </c:pt>
                <c:pt idx="9">
                  <c:v>44.299026102650195</c:v>
                </c:pt>
                <c:pt idx="10">
                  <c:v>49.327044512649273</c:v>
                </c:pt>
                <c:pt idx="11">
                  <c:v>38.052691846651129</c:v>
                </c:pt>
                <c:pt idx="12">
                  <c:v>20.073116136649269</c:v>
                </c:pt>
                <c:pt idx="13">
                  <c:v>28.380852538649268</c:v>
                </c:pt>
                <c:pt idx="14">
                  <c:v>35.482841400651132</c:v>
                </c:pt>
                <c:pt idx="15">
                  <c:v>29.611516519336924</c:v>
                </c:pt>
                <c:pt idx="16">
                  <c:v>44.633755531335062</c:v>
                </c:pt>
                <c:pt idx="17">
                  <c:v>49.378585881335994</c:v>
                </c:pt>
                <c:pt idx="18">
                  <c:v>34.800005225336925</c:v>
                </c:pt>
                <c:pt idx="19">
                  <c:v>41.206267895335991</c:v>
                </c:pt>
                <c:pt idx="20">
                  <c:v>41.903955069337854</c:v>
                </c:pt>
                <c:pt idx="21">
                  <c:v>42.939992395335061</c:v>
                </c:pt>
                <c:pt idx="22">
                  <c:v>33.073677456992442</c:v>
                </c:pt>
                <c:pt idx="23">
                  <c:v>38.823976576992443</c:v>
                </c:pt>
                <c:pt idx="24">
                  <c:v>33.172898378992443</c:v>
                </c:pt>
                <c:pt idx="25">
                  <c:v>33.968899250991512</c:v>
                </c:pt>
                <c:pt idx="26">
                  <c:v>33.866126194992447</c:v>
                </c:pt>
                <c:pt idx="27">
                  <c:v>25.648897052992442</c:v>
                </c:pt>
                <c:pt idx="28">
                  <c:v>31.391719412993378</c:v>
                </c:pt>
                <c:pt idx="29">
                  <c:v>40.784673179673312</c:v>
                </c:pt>
                <c:pt idx="30">
                  <c:v>49.315927419673315</c:v>
                </c:pt>
                <c:pt idx="31">
                  <c:v>39.349748935674242</c:v>
                </c:pt>
                <c:pt idx="32">
                  <c:v>48.881724543674245</c:v>
                </c:pt>
                <c:pt idx="33">
                  <c:v>45.742094035673311</c:v>
                </c:pt>
                <c:pt idx="34">
                  <c:v>60.618987323673309</c:v>
                </c:pt>
                <c:pt idx="35">
                  <c:v>36.964099775673311</c:v>
                </c:pt>
                <c:pt idx="36">
                  <c:v>62.300421105205558</c:v>
                </c:pt>
                <c:pt idx="37">
                  <c:v>54.79258792720556</c:v>
                </c:pt>
                <c:pt idx="38">
                  <c:v>60.629858955205556</c:v>
                </c:pt>
                <c:pt idx="39">
                  <c:v>59.165812285206492</c:v>
                </c:pt>
                <c:pt idx="40">
                  <c:v>60.547653731206488</c:v>
                </c:pt>
                <c:pt idx="41">
                  <c:v>63.689207503205559</c:v>
                </c:pt>
                <c:pt idx="42">
                  <c:v>88.789314825206489</c:v>
                </c:pt>
                <c:pt idx="43">
                  <c:v>106.00299378317858</c:v>
                </c:pt>
                <c:pt idx="44">
                  <c:v>76.527726677176716</c:v>
                </c:pt>
                <c:pt idx="45">
                  <c:v>83.819214599177656</c:v>
                </c:pt>
                <c:pt idx="46">
                  <c:v>73.140999351177655</c:v>
                </c:pt>
                <c:pt idx="47">
                  <c:v>63.440759083177653</c:v>
                </c:pt>
                <c:pt idx="48">
                  <c:v>64.563472147177663</c:v>
                </c:pt>
                <c:pt idx="49">
                  <c:v>71.529757761177663</c:v>
                </c:pt>
                <c:pt idx="50">
                  <c:v>96.653541922288952</c:v>
                </c:pt>
                <c:pt idx="51">
                  <c:v>108.81718818828989</c:v>
                </c:pt>
                <c:pt idx="52">
                  <c:v>101.39951637829083</c:v>
                </c:pt>
                <c:pt idx="53">
                  <c:v>97.732828272288955</c:v>
                </c:pt>
                <c:pt idx="54">
                  <c:v>77.183881546289896</c:v>
                </c:pt>
                <c:pt idx="55">
                  <c:v>88.084318582288944</c:v>
                </c:pt>
                <c:pt idx="56">
                  <c:v>100.24024737228989</c:v>
                </c:pt>
                <c:pt idx="57">
                  <c:v>77.083825651458611</c:v>
                </c:pt>
                <c:pt idx="58">
                  <c:v>78.783568207456753</c:v>
                </c:pt>
                <c:pt idx="59">
                  <c:v>79.621652601457697</c:v>
                </c:pt>
                <c:pt idx="60">
                  <c:v>63.652071265456755</c:v>
                </c:pt>
                <c:pt idx="61">
                  <c:v>52.926250857457688</c:v>
                </c:pt>
                <c:pt idx="62">
                  <c:v>72.057024007457684</c:v>
                </c:pt>
                <c:pt idx="63">
                  <c:v>96.13378803145676</c:v>
                </c:pt>
                <c:pt idx="64">
                  <c:v>76.231480753457234</c:v>
                </c:pt>
                <c:pt idx="65">
                  <c:v>56.790206899457232</c:v>
                </c:pt>
                <c:pt idx="66">
                  <c:v>53.223992833460024</c:v>
                </c:pt>
                <c:pt idx="67">
                  <c:v>70.652818067457233</c:v>
                </c:pt>
                <c:pt idx="68">
                  <c:v>40.918056189456301</c:v>
                </c:pt>
                <c:pt idx="69">
                  <c:v>46.868316089458169</c:v>
                </c:pt>
                <c:pt idx="70">
                  <c:v>73.202432325457238</c:v>
                </c:pt>
                <c:pt idx="71">
                  <c:v>97.029967481449177</c:v>
                </c:pt>
                <c:pt idx="72">
                  <c:v>81.191819453449156</c:v>
                </c:pt>
                <c:pt idx="73">
                  <c:v>74.553324233448251</c:v>
                </c:pt>
                <c:pt idx="74">
                  <c:v>65.376347637449172</c:v>
                </c:pt>
                <c:pt idx="75">
                  <c:v>72.665358119449166</c:v>
                </c:pt>
                <c:pt idx="76">
                  <c:v>79.34810926944823</c:v>
                </c:pt>
                <c:pt idx="77">
                  <c:v>82.780507059450102</c:v>
                </c:pt>
                <c:pt idx="78">
                  <c:v>91.179375421669945</c:v>
                </c:pt>
                <c:pt idx="79">
                  <c:v>107.24645708966996</c:v>
                </c:pt>
                <c:pt idx="80">
                  <c:v>109.59587319367088</c:v>
                </c:pt>
                <c:pt idx="81">
                  <c:v>79.516294011670894</c:v>
                </c:pt>
                <c:pt idx="82">
                  <c:v>91.745059781669966</c:v>
                </c:pt>
                <c:pt idx="83">
                  <c:v>101.44792483766902</c:v>
                </c:pt>
                <c:pt idx="84">
                  <c:v>104.48264529367088</c:v>
                </c:pt>
                <c:pt idx="85">
                  <c:v>99.326831420552693</c:v>
                </c:pt>
                <c:pt idx="86">
                  <c:v>114.03566418455084</c:v>
                </c:pt>
                <c:pt idx="87">
                  <c:v>117.81579688055271</c:v>
                </c:pt>
                <c:pt idx="88">
                  <c:v>104.73164693055364</c:v>
                </c:pt>
                <c:pt idx="89">
                  <c:v>83.156359126549916</c:v>
                </c:pt>
                <c:pt idx="90">
                  <c:v>91.21433605255362</c:v>
                </c:pt>
                <c:pt idx="91">
                  <c:v>111.0449889485527</c:v>
                </c:pt>
                <c:pt idx="92">
                  <c:v>107.26813197630744</c:v>
                </c:pt>
                <c:pt idx="93">
                  <c:v>86.8020471523065</c:v>
                </c:pt>
                <c:pt idx="94">
                  <c:v>69.103522436307443</c:v>
                </c:pt>
                <c:pt idx="95">
                  <c:v>72.622806806305576</c:v>
                </c:pt>
                <c:pt idx="96">
                  <c:v>64.835992066308364</c:v>
                </c:pt>
                <c:pt idx="97">
                  <c:v>79.258509340306517</c:v>
                </c:pt>
                <c:pt idx="98">
                  <c:v>83.370523604307436</c:v>
                </c:pt>
                <c:pt idx="99">
                  <c:v>64.487095028005015</c:v>
                </c:pt>
                <c:pt idx="100">
                  <c:v>54.860505084005958</c:v>
                </c:pt>
                <c:pt idx="101">
                  <c:v>61.607467572005014</c:v>
                </c:pt>
                <c:pt idx="102">
                  <c:v>40.143651944004084</c:v>
                </c:pt>
                <c:pt idx="103">
                  <c:v>39.209505080005947</c:v>
                </c:pt>
                <c:pt idx="104">
                  <c:v>49.212794322006879</c:v>
                </c:pt>
                <c:pt idx="105">
                  <c:v>51.786156812005011</c:v>
                </c:pt>
                <c:pt idx="106">
                  <c:v>61.161129312259817</c:v>
                </c:pt>
                <c:pt idx="107">
                  <c:v>65.167090836259817</c:v>
                </c:pt>
                <c:pt idx="108">
                  <c:v>62.089040656260742</c:v>
                </c:pt>
                <c:pt idx="109">
                  <c:v>57.760507064259812</c:v>
                </c:pt>
                <c:pt idx="110">
                  <c:v>52.668547350260752</c:v>
                </c:pt>
                <c:pt idx="111">
                  <c:v>62.746090904259816</c:v>
                </c:pt>
                <c:pt idx="112">
                  <c:v>55.796363632261681</c:v>
                </c:pt>
                <c:pt idx="113">
                  <c:v>37.202491168886539</c:v>
                </c:pt>
                <c:pt idx="114">
                  <c:v>32.887609544888399</c:v>
                </c:pt>
                <c:pt idx="115">
                  <c:v>34.880052270888399</c:v>
                </c:pt>
                <c:pt idx="116">
                  <c:v>41.353239382888404</c:v>
                </c:pt>
                <c:pt idx="117">
                  <c:v>28.317300492888396</c:v>
                </c:pt>
                <c:pt idx="118">
                  <c:v>38.824673940888403</c:v>
                </c:pt>
                <c:pt idx="119">
                  <c:v>48.850169006887469</c:v>
                </c:pt>
                <c:pt idx="120">
                  <c:v>41.207367929528253</c:v>
                </c:pt>
                <c:pt idx="121">
                  <c:v>52.536363009527328</c:v>
                </c:pt>
                <c:pt idx="122">
                  <c:v>46.10201554552733</c:v>
                </c:pt>
                <c:pt idx="123">
                  <c:v>32.200516235526393</c:v>
                </c:pt>
                <c:pt idx="124">
                  <c:v>24.11654776152826</c:v>
                </c:pt>
                <c:pt idx="125">
                  <c:v>30.488533945529191</c:v>
                </c:pt>
                <c:pt idx="126">
                  <c:v>29.348419123526394</c:v>
                </c:pt>
                <c:pt idx="127">
                  <c:v>22.97658207775229</c:v>
                </c:pt>
                <c:pt idx="128">
                  <c:v>25.693151507752294</c:v>
                </c:pt>
                <c:pt idx="129">
                  <c:v>30.172250453753222</c:v>
                </c:pt>
                <c:pt idx="130">
                  <c:v>26.469429901751361</c:v>
                </c:pt>
                <c:pt idx="131">
                  <c:v>19.406487079751358</c:v>
                </c:pt>
                <c:pt idx="132">
                  <c:v>46.200025131753222</c:v>
                </c:pt>
                <c:pt idx="133">
                  <c:v>42.439020761752289</c:v>
                </c:pt>
                <c:pt idx="134">
                  <c:v>29.932358020219034</c:v>
                </c:pt>
                <c:pt idx="135">
                  <c:v>5.7832736262199687</c:v>
                </c:pt>
                <c:pt idx="136">
                  <c:v>1.2738564382199693</c:v>
                </c:pt>
                <c:pt idx="137">
                  <c:v>10.591816084219973</c:v>
                </c:pt>
                <c:pt idx="138">
                  <c:v>1.5330402962209009</c:v>
                </c:pt>
                <c:pt idx="139">
                  <c:v>4.6798778182190359</c:v>
                </c:pt>
                <c:pt idx="140">
                  <c:v>7.928798956219973</c:v>
                </c:pt>
                <c:pt idx="141">
                  <c:v>19.59688801024253</c:v>
                </c:pt>
                <c:pt idx="142">
                  <c:v>11.886811138243461</c:v>
                </c:pt>
                <c:pt idx="143">
                  <c:v>13.637115506245326</c:v>
                </c:pt>
                <c:pt idx="144">
                  <c:v>14.103308344244393</c:v>
                </c:pt>
                <c:pt idx="145">
                  <c:v>14.828685156243465</c:v>
                </c:pt>
                <c:pt idx="146">
                  <c:v>16.303281046242528</c:v>
                </c:pt>
                <c:pt idx="147">
                  <c:v>21.96886816424346</c:v>
                </c:pt>
                <c:pt idx="148">
                  <c:v>9.211150769911189</c:v>
                </c:pt>
                <c:pt idx="149">
                  <c:v>14.028541505911191</c:v>
                </c:pt>
                <c:pt idx="150">
                  <c:v>18.326979493911189</c:v>
                </c:pt>
                <c:pt idx="151">
                  <c:v>13.377881027910261</c:v>
                </c:pt>
                <c:pt idx="152">
                  <c:v>10.92700495791026</c:v>
                </c:pt>
                <c:pt idx="153">
                  <c:v>12.704216783910262</c:v>
                </c:pt>
                <c:pt idx="154">
                  <c:v>9.9428198619102588</c:v>
                </c:pt>
                <c:pt idx="155">
                  <c:v>11.325503423679002</c:v>
                </c:pt>
                <c:pt idx="156">
                  <c:v>9.0330230036817962</c:v>
                </c:pt>
                <c:pt idx="157">
                  <c:v>9.7995151336799324</c:v>
                </c:pt>
                <c:pt idx="158">
                  <c:v>10.655314937679002</c:v>
                </c:pt>
                <c:pt idx="159">
                  <c:v>6.8382933716789998</c:v>
                </c:pt>
                <c:pt idx="160">
                  <c:v>9.1660574676808615</c:v>
                </c:pt>
                <c:pt idx="161">
                  <c:v>8.5802800636789982</c:v>
                </c:pt>
                <c:pt idx="162">
                  <c:v>4.8299751573210594</c:v>
                </c:pt>
                <c:pt idx="163">
                  <c:v>6.5488495373191977</c:v>
                </c:pt>
                <c:pt idx="164">
                  <c:v>1.5232129653201263</c:v>
                </c:pt>
                <c:pt idx="165">
                  <c:v>1.2849200733191937</c:v>
                </c:pt>
                <c:pt idx="166">
                  <c:v>1.4496847053201272</c:v>
                </c:pt>
                <c:pt idx="167">
                  <c:v>0.77954121532105636</c:v>
                </c:pt>
                <c:pt idx="168">
                  <c:v>1.173243831319196</c:v>
                </c:pt>
                <c:pt idx="169">
                  <c:v>20.147601515821357</c:v>
                </c:pt>
                <c:pt idx="170">
                  <c:v>2.6018812478222864</c:v>
                </c:pt>
                <c:pt idx="171">
                  <c:v>9.799058977821355</c:v>
                </c:pt>
                <c:pt idx="172">
                  <c:v>1.8927773678213562</c:v>
                </c:pt>
                <c:pt idx="173">
                  <c:v>6.3751965378232196</c:v>
                </c:pt>
                <c:pt idx="174">
                  <c:v>2.6759367778213563</c:v>
                </c:pt>
                <c:pt idx="175">
                  <c:v>4.0206456878222889</c:v>
                </c:pt>
                <c:pt idx="176">
                  <c:v>2.3778563500869931</c:v>
                </c:pt>
                <c:pt idx="177">
                  <c:v>3.0707219940860671</c:v>
                </c:pt>
                <c:pt idx="178">
                  <c:v>8.0482750000860612</c:v>
                </c:pt>
                <c:pt idx="179">
                  <c:v>1.4271286360860649</c:v>
                </c:pt>
                <c:pt idx="180">
                  <c:v>1.0757615200851323</c:v>
                </c:pt>
                <c:pt idx="181">
                  <c:v>3.5158488080869938</c:v>
                </c:pt>
                <c:pt idx="182">
                  <c:v>5.5261776980869985</c:v>
                </c:pt>
                <c:pt idx="183">
                  <c:v>1.0188386552845767</c:v>
                </c:pt>
                <c:pt idx="184">
                  <c:v>1.4412675172845775</c:v>
                </c:pt>
                <c:pt idx="185">
                  <c:v>1.3329215492845761</c:v>
                </c:pt>
                <c:pt idx="186">
                  <c:v>0.83663648328457563</c:v>
                </c:pt>
                <c:pt idx="187">
                  <c:v>0.67314303928457597</c:v>
                </c:pt>
                <c:pt idx="188">
                  <c:v>1.3498702392864397</c:v>
                </c:pt>
                <c:pt idx="189">
                  <c:v>0.70941754728457818</c:v>
                </c:pt>
                <c:pt idx="190">
                  <c:v>4.9430723089984605</c:v>
                </c:pt>
                <c:pt idx="191">
                  <c:v>1.7937095069993885</c:v>
                </c:pt>
                <c:pt idx="192">
                  <c:v>1.2085088429984607</c:v>
                </c:pt>
                <c:pt idx="193">
                  <c:v>2.0580843149993888</c:v>
                </c:pt>
                <c:pt idx="194">
                  <c:v>1.3415646249993878</c:v>
                </c:pt>
                <c:pt idx="195">
                  <c:v>1.4799389209993896</c:v>
                </c:pt>
                <c:pt idx="196">
                  <c:v>1.9507038109975257</c:v>
                </c:pt>
                <c:pt idx="197">
                  <c:v>2.0448352808154886</c:v>
                </c:pt>
                <c:pt idx="198">
                  <c:v>4.3118216648145573</c:v>
                </c:pt>
                <c:pt idx="199">
                  <c:v>12.737456120815484</c:v>
                </c:pt>
                <c:pt idx="200">
                  <c:v>8.6795645528154886</c:v>
                </c:pt>
                <c:pt idx="201">
                  <c:v>0.63787914281455593</c:v>
                </c:pt>
                <c:pt idx="202">
                  <c:v>3.61111934681642</c:v>
                </c:pt>
                <c:pt idx="203">
                  <c:v>14.42095846081456</c:v>
                </c:pt>
                <c:pt idx="204">
                  <c:v>8.6421926085703387</c:v>
                </c:pt>
                <c:pt idx="205">
                  <c:v>1.5996729785712704</c:v>
                </c:pt>
                <c:pt idx="206">
                  <c:v>0.86446228857127061</c:v>
                </c:pt>
                <c:pt idx="207">
                  <c:v>6.8627261985703409</c:v>
                </c:pt>
                <c:pt idx="208">
                  <c:v>1.2790894625712717</c:v>
                </c:pt>
                <c:pt idx="209">
                  <c:v>7.5367625565703422</c:v>
                </c:pt>
                <c:pt idx="210">
                  <c:v>19.798910736570338</c:v>
                </c:pt>
                <c:pt idx="211">
                  <c:v>8.7315964332490115</c:v>
                </c:pt>
                <c:pt idx="212">
                  <c:v>3.7828873652471482</c:v>
                </c:pt>
                <c:pt idx="213">
                  <c:v>0.90883960924807983</c:v>
                </c:pt>
                <c:pt idx="214">
                  <c:v>1.0499202512480805</c:v>
                </c:pt>
                <c:pt idx="215">
                  <c:v>0.80755490724715129</c:v>
                </c:pt>
                <c:pt idx="216">
                  <c:v>1.2218452492471479</c:v>
                </c:pt>
                <c:pt idx="217">
                  <c:v>1.0894917012471488</c:v>
                </c:pt>
                <c:pt idx="218">
                  <c:v>2.8869032931076291</c:v>
                </c:pt>
                <c:pt idx="219">
                  <c:v>14.760340259105767</c:v>
                </c:pt>
                <c:pt idx="220">
                  <c:v>35.064965161107629</c:v>
                </c:pt>
                <c:pt idx="221">
                  <c:v>13.339951817105764</c:v>
                </c:pt>
                <c:pt idx="222">
                  <c:v>3.9322403651076274</c:v>
                </c:pt>
                <c:pt idx="223">
                  <c:v>5.1425005751057649</c:v>
                </c:pt>
                <c:pt idx="224">
                  <c:v>15.42366311510763</c:v>
                </c:pt>
                <c:pt idx="225">
                  <c:v>12.349760605496158</c:v>
                </c:pt>
                <c:pt idx="226">
                  <c:v>31.989309273495223</c:v>
                </c:pt>
                <c:pt idx="227">
                  <c:v>36.948285189495216</c:v>
                </c:pt>
                <c:pt idx="228">
                  <c:v>16.074023705495222</c:v>
                </c:pt>
                <c:pt idx="229">
                  <c:v>13.853308805496155</c:v>
                </c:pt>
                <c:pt idx="230">
                  <c:v>28.378632505496157</c:v>
                </c:pt>
                <c:pt idx="231">
                  <c:v>28.874847413494294</c:v>
                </c:pt>
                <c:pt idx="232">
                  <c:v>18.91056866332821</c:v>
                </c:pt>
                <c:pt idx="233">
                  <c:v>15.011955983329143</c:v>
                </c:pt>
                <c:pt idx="234">
                  <c:v>15.385728020327274</c:v>
                </c:pt>
                <c:pt idx="235">
                  <c:v>7.3847436263291382</c:v>
                </c:pt>
                <c:pt idx="236">
                  <c:v>1.3258039603282086</c:v>
                </c:pt>
                <c:pt idx="237">
                  <c:v>1.1169635263272795</c:v>
                </c:pt>
                <c:pt idx="238">
                  <c:v>0.78786596332913905</c:v>
                </c:pt>
                <c:pt idx="239">
                  <c:v>0.62199482457556587</c:v>
                </c:pt>
                <c:pt idx="240">
                  <c:v>1.5908444845746343</c:v>
                </c:pt>
                <c:pt idx="241">
                  <c:v>15.933703672575568</c:v>
                </c:pt>
                <c:pt idx="242">
                  <c:v>11.227034907575566</c:v>
                </c:pt>
                <c:pt idx="243">
                  <c:v>7.9707422325755672</c:v>
                </c:pt>
                <c:pt idx="244">
                  <c:v>20.891594586575568</c:v>
                </c:pt>
                <c:pt idx="245">
                  <c:v>16.433540057575566</c:v>
                </c:pt>
                <c:pt idx="246">
                  <c:v>8.6749098880381279</c:v>
                </c:pt>
                <c:pt idx="247">
                  <c:v>9.3689522890390577</c:v>
                </c:pt>
                <c:pt idx="248">
                  <c:v>13.773585029038127</c:v>
                </c:pt>
                <c:pt idx="249">
                  <c:v>5.7188718090381263</c:v>
                </c:pt>
                <c:pt idx="250">
                  <c:v>4.7329473290381268</c:v>
                </c:pt>
                <c:pt idx="251">
                  <c:v>14.908775329039058</c:v>
                </c:pt>
                <c:pt idx="252">
                  <c:v>11.686731429039057</c:v>
                </c:pt>
                <c:pt idx="253">
                  <c:v>8.0333308843297484</c:v>
                </c:pt>
                <c:pt idx="254">
                  <c:v>13.818515744328819</c:v>
                </c:pt>
                <c:pt idx="255">
                  <c:v>13.067054888329748</c:v>
                </c:pt>
                <c:pt idx="256">
                  <c:v>8.1490059843288183</c:v>
                </c:pt>
                <c:pt idx="257">
                  <c:v>9.3695336443297492</c:v>
                </c:pt>
                <c:pt idx="258">
                  <c:v>13.885516124329747</c:v>
                </c:pt>
                <c:pt idx="259">
                  <c:v>13.979799504328817</c:v>
                </c:pt>
                <c:pt idx="260">
                  <c:v>36.042525623746585</c:v>
                </c:pt>
                <c:pt idx="261">
                  <c:v>41.862411023747526</c:v>
                </c:pt>
                <c:pt idx="262">
                  <c:v>48.232235227746592</c:v>
                </c:pt>
                <c:pt idx="263">
                  <c:v>42.953111683746592</c:v>
                </c:pt>
                <c:pt idx="264">
                  <c:v>43.362609591746583</c:v>
                </c:pt>
                <c:pt idx="265">
                  <c:v>55.478940703746588</c:v>
                </c:pt>
                <c:pt idx="266">
                  <c:v>44.782790679745652</c:v>
                </c:pt>
                <c:pt idx="267">
                  <c:v>65.213771026325347</c:v>
                </c:pt>
                <c:pt idx="268">
                  <c:v>50.209895595325349</c:v>
                </c:pt>
                <c:pt idx="269">
                  <c:v>53.048136565324413</c:v>
                </c:pt>
                <c:pt idx="270">
                  <c:v>54.221547558325341</c:v>
                </c:pt>
                <c:pt idx="271">
                  <c:v>56.44741686632441</c:v>
                </c:pt>
                <c:pt idx="272">
                  <c:v>56.191996070324414</c:v>
                </c:pt>
                <c:pt idx="273">
                  <c:v>55.130181238325342</c:v>
                </c:pt>
                <c:pt idx="274">
                  <c:v>48.506123542046467</c:v>
                </c:pt>
                <c:pt idx="275">
                  <c:v>49.718320378047402</c:v>
                </c:pt>
                <c:pt idx="276">
                  <c:v>46.650063326046464</c:v>
                </c:pt>
                <c:pt idx="277">
                  <c:v>40.67551791804739</c:v>
                </c:pt>
                <c:pt idx="278">
                  <c:v>40.382972262046458</c:v>
                </c:pt>
                <c:pt idx="279">
                  <c:v>48.894716262047396</c:v>
                </c:pt>
                <c:pt idx="280">
                  <c:v>44.898839198047398</c:v>
                </c:pt>
                <c:pt idx="281">
                  <c:v>40.248126950567581</c:v>
                </c:pt>
                <c:pt idx="282">
                  <c:v>42.249594190569447</c:v>
                </c:pt>
                <c:pt idx="283">
                  <c:v>35.319905954567588</c:v>
                </c:pt>
                <c:pt idx="284">
                  <c:v>33.268927706570381</c:v>
                </c:pt>
                <c:pt idx="285">
                  <c:v>36.046191154565719</c:v>
                </c:pt>
                <c:pt idx="286">
                  <c:v>40.401686802569451</c:v>
                </c:pt>
                <c:pt idx="287">
                  <c:v>36.647924542569449</c:v>
                </c:pt>
                <c:pt idx="288">
                  <c:v>50.92107846073597</c:v>
                </c:pt>
                <c:pt idx="289">
                  <c:v>54.079362809736899</c:v>
                </c:pt>
                <c:pt idx="290">
                  <c:v>62.311454867738767</c:v>
                </c:pt>
                <c:pt idx="291">
                  <c:v>54.486124876736902</c:v>
                </c:pt>
                <c:pt idx="292">
                  <c:v>53.590608580737836</c:v>
                </c:pt>
                <c:pt idx="293">
                  <c:v>62.19546324073783</c:v>
                </c:pt>
                <c:pt idx="294">
                  <c:v>73.662484316736894</c:v>
                </c:pt>
                <c:pt idx="295">
                  <c:v>133.01293763312782</c:v>
                </c:pt>
                <c:pt idx="296">
                  <c:v>146.37909403312969</c:v>
                </c:pt>
                <c:pt idx="297">
                  <c:v>139.10208684112686</c:v>
                </c:pt>
                <c:pt idx="298">
                  <c:v>145.09204238912872</c:v>
                </c:pt>
                <c:pt idx="299">
                  <c:v>137.68673816912781</c:v>
                </c:pt>
                <c:pt idx="300">
                  <c:v>124.79451112512781</c:v>
                </c:pt>
                <c:pt idx="301">
                  <c:v>157.05292319312778</c:v>
                </c:pt>
                <c:pt idx="302">
                  <c:v>78.135611493811084</c:v>
                </c:pt>
                <c:pt idx="303">
                  <c:v>70.928567722812019</c:v>
                </c:pt>
                <c:pt idx="304">
                  <c:v>76.552537708811087</c:v>
                </c:pt>
                <c:pt idx="305">
                  <c:v>79.19663666181016</c:v>
                </c:pt>
                <c:pt idx="306">
                  <c:v>77.386342661811085</c:v>
                </c:pt>
                <c:pt idx="307">
                  <c:v>74.9116890218111</c:v>
                </c:pt>
                <c:pt idx="308">
                  <c:v>73.992880701812012</c:v>
                </c:pt>
                <c:pt idx="309">
                  <c:v>83.487556462748103</c:v>
                </c:pt>
                <c:pt idx="310">
                  <c:v>78.386562502751829</c:v>
                </c:pt>
                <c:pt idx="311">
                  <c:v>81.364727742749963</c:v>
                </c:pt>
                <c:pt idx="312">
                  <c:v>65.846046131749958</c:v>
                </c:pt>
                <c:pt idx="313">
                  <c:v>67.880276181749039</c:v>
                </c:pt>
                <c:pt idx="314">
                  <c:v>74.291155034749977</c:v>
                </c:pt>
                <c:pt idx="315">
                  <c:v>101.93849131074995</c:v>
                </c:pt>
                <c:pt idx="316">
                  <c:v>289.97392061030251</c:v>
                </c:pt>
                <c:pt idx="317">
                  <c:v>284.73792954630437</c:v>
                </c:pt>
                <c:pt idx="318">
                  <c:v>307.97685631430346</c:v>
                </c:pt>
                <c:pt idx="319">
                  <c:v>302.26623228230346</c:v>
                </c:pt>
                <c:pt idx="320">
                  <c:v>247.9712209903025</c:v>
                </c:pt>
                <c:pt idx="321">
                  <c:v>269.60022292630441</c:v>
                </c:pt>
                <c:pt idx="322">
                  <c:v>283.5932388583044</c:v>
                </c:pt>
                <c:pt idx="323">
                  <c:v>216.41231130322751</c:v>
                </c:pt>
                <c:pt idx="324">
                  <c:v>231.06819202322563</c:v>
                </c:pt>
                <c:pt idx="325">
                  <c:v>208.50973759122655</c:v>
                </c:pt>
                <c:pt idx="326">
                  <c:v>181.46844320322654</c:v>
                </c:pt>
                <c:pt idx="327">
                  <c:v>167.11491751522655</c:v>
                </c:pt>
                <c:pt idx="328">
                  <c:v>204.13234757522562</c:v>
                </c:pt>
                <c:pt idx="329">
                  <c:v>234.34795938322748</c:v>
                </c:pt>
                <c:pt idx="330">
                  <c:v>193.8002134387624</c:v>
                </c:pt>
                <c:pt idx="331">
                  <c:v>196.19100491875963</c:v>
                </c:pt>
                <c:pt idx="332">
                  <c:v>181.06590471476241</c:v>
                </c:pt>
                <c:pt idx="333">
                  <c:v>181.0535762667615</c:v>
                </c:pt>
                <c:pt idx="334">
                  <c:v>184.75735599076242</c:v>
                </c:pt>
                <c:pt idx="335">
                  <c:v>244.67985851076057</c:v>
                </c:pt>
                <c:pt idx="336">
                  <c:v>261.87291061476151</c:v>
                </c:pt>
                <c:pt idx="337">
                  <c:v>209.71860584719701</c:v>
                </c:pt>
                <c:pt idx="338">
                  <c:v>214.68212655219702</c:v>
                </c:pt>
                <c:pt idx="339">
                  <c:v>202.65080127619512</c:v>
                </c:pt>
                <c:pt idx="340">
                  <c:v>146.04670680019515</c:v>
                </c:pt>
                <c:pt idx="341">
                  <c:v>152.47383951619699</c:v>
                </c:pt>
                <c:pt idx="342">
                  <c:v>173.76520320419701</c:v>
                </c:pt>
                <c:pt idx="343">
                  <c:v>220.39382234819513</c:v>
                </c:pt>
                <c:pt idx="344">
                  <c:v>192.80566395746041</c:v>
                </c:pt>
                <c:pt idx="345">
                  <c:v>204.73352045346039</c:v>
                </c:pt>
                <c:pt idx="346">
                  <c:v>208.52852887346043</c:v>
                </c:pt>
                <c:pt idx="347">
                  <c:v>185.32112553746228</c:v>
                </c:pt>
                <c:pt idx="348">
                  <c:v>125.24761058545855</c:v>
                </c:pt>
                <c:pt idx="349">
                  <c:v>143.21331817346228</c:v>
                </c:pt>
                <c:pt idx="350">
                  <c:v>139.81863649845857</c:v>
                </c:pt>
                <c:pt idx="351">
                  <c:v>210.31799327556047</c:v>
                </c:pt>
                <c:pt idx="352">
                  <c:v>212.85371273355861</c:v>
                </c:pt>
                <c:pt idx="353">
                  <c:v>233.69651104555675</c:v>
                </c:pt>
                <c:pt idx="354">
                  <c:v>216.74085348956049</c:v>
                </c:pt>
                <c:pt idx="355">
                  <c:v>209.38934882955857</c:v>
                </c:pt>
                <c:pt idx="356">
                  <c:v>236.63857497755674</c:v>
                </c:pt>
                <c:pt idx="357">
                  <c:v>265.77015223356045</c:v>
                </c:pt>
                <c:pt idx="358">
                  <c:v>175.43269650291603</c:v>
                </c:pt>
                <c:pt idx="359">
                  <c:v>171.15210955092161</c:v>
                </c:pt>
                <c:pt idx="360">
                  <c:v>152.50442946691788</c:v>
                </c:pt>
                <c:pt idx="361">
                  <c:v>118.75098253891976</c:v>
                </c:pt>
                <c:pt idx="362">
                  <c:v>117.44109541892162</c:v>
                </c:pt>
                <c:pt idx="363">
                  <c:v>167.47841404691789</c:v>
                </c:pt>
                <c:pt idx="364">
                  <c:v>157.44045010691602</c:v>
                </c:pt>
                <c:pt idx="365">
                  <c:v>109.69644377138364</c:v>
                </c:pt>
                <c:pt idx="366">
                  <c:v>110.93907483538176</c:v>
                </c:pt>
                <c:pt idx="367">
                  <c:v>115.45928817137805</c:v>
                </c:pt>
                <c:pt idx="368">
                  <c:v>67.379530903383639</c:v>
                </c:pt>
                <c:pt idx="369">
                  <c:v>35.286046567381774</c:v>
                </c:pt>
                <c:pt idx="370">
                  <c:v>54.936889847379902</c:v>
                </c:pt>
                <c:pt idx="371">
                  <c:v>98.663010611379917</c:v>
                </c:pt>
                <c:pt idx="372">
                  <c:v>105.74671553278</c:v>
                </c:pt>
                <c:pt idx="373">
                  <c:v>90.159075136778128</c:v>
                </c:pt>
                <c:pt idx="374">
                  <c:v>92.669122980778141</c:v>
                </c:pt>
                <c:pt idx="375">
                  <c:v>63.645498124776275</c:v>
                </c:pt>
                <c:pt idx="376">
                  <c:v>58.624108388780002</c:v>
                </c:pt>
                <c:pt idx="377">
                  <c:v>73.806724304778143</c:v>
                </c:pt>
                <c:pt idx="378">
                  <c:v>62.580834532776279</c:v>
                </c:pt>
                <c:pt idx="379">
                  <c:v>73.77204675838793</c:v>
                </c:pt>
                <c:pt idx="380">
                  <c:v>76.179004566387931</c:v>
                </c:pt>
                <c:pt idx="381">
                  <c:v>60.705458206387938</c:v>
                </c:pt>
                <c:pt idx="382">
                  <c:v>55.492423114384202</c:v>
                </c:pt>
                <c:pt idx="383">
                  <c:v>47.155717002386076</c:v>
                </c:pt>
                <c:pt idx="384">
                  <c:v>55.316829946389802</c:v>
                </c:pt>
                <c:pt idx="385">
                  <c:v>69.958321530386073</c:v>
                </c:pt>
                <c:pt idx="386">
                  <c:v>79.308118382491884</c:v>
                </c:pt>
                <c:pt idx="387">
                  <c:v>71.608538294493741</c:v>
                </c:pt>
                <c:pt idx="388">
                  <c:v>87.803712022493741</c:v>
                </c:pt>
                <c:pt idx="389">
                  <c:v>79.125568238490018</c:v>
                </c:pt>
                <c:pt idx="390">
                  <c:v>40.344502714493743</c:v>
                </c:pt>
                <c:pt idx="391">
                  <c:v>42.078752766493743</c:v>
                </c:pt>
                <c:pt idx="392">
                  <c:v>59.996479074493742</c:v>
                </c:pt>
                <c:pt idx="393">
                  <c:v>64.091979240687394</c:v>
                </c:pt>
                <c:pt idx="394">
                  <c:v>65.819765584685541</c:v>
                </c:pt>
                <c:pt idx="395">
                  <c:v>63.845628172687398</c:v>
                </c:pt>
                <c:pt idx="396">
                  <c:v>68.848843408687387</c:v>
                </c:pt>
                <c:pt idx="397">
                  <c:v>73.285303176687393</c:v>
                </c:pt>
                <c:pt idx="398">
                  <c:v>65.150454980683676</c:v>
                </c:pt>
                <c:pt idx="399">
                  <c:v>29.726404709689255</c:v>
                </c:pt>
                <c:pt idx="400">
                  <c:v>84.360668918236271</c:v>
                </c:pt>
                <c:pt idx="401">
                  <c:v>81.907544380236274</c:v>
                </c:pt>
                <c:pt idx="402">
                  <c:v>75.485651818238139</c:v>
                </c:pt>
                <c:pt idx="403">
                  <c:v>73.822267547238127</c:v>
                </c:pt>
                <c:pt idx="404">
                  <c:v>92.400156339236275</c:v>
                </c:pt>
                <c:pt idx="405">
                  <c:v>82.96517933123441</c:v>
                </c:pt>
                <c:pt idx="406">
                  <c:v>92.232445647236275</c:v>
                </c:pt>
                <c:pt idx="407">
                  <c:v>124.43187104481936</c:v>
                </c:pt>
                <c:pt idx="408">
                  <c:v>96.044287556819356</c:v>
                </c:pt>
                <c:pt idx="409">
                  <c:v>91.691753812819371</c:v>
                </c:pt>
                <c:pt idx="410">
                  <c:v>103.27007991681936</c:v>
                </c:pt>
                <c:pt idx="411">
                  <c:v>95.511306064821227</c:v>
                </c:pt>
                <c:pt idx="412">
                  <c:v>113.3886712728175</c:v>
                </c:pt>
                <c:pt idx="413">
                  <c:v>112.87991530081936</c:v>
                </c:pt>
                <c:pt idx="414">
                  <c:v>85.663567835179578</c:v>
                </c:pt>
                <c:pt idx="415">
                  <c:v>75.502702003183316</c:v>
                </c:pt>
                <c:pt idx="416">
                  <c:v>72.755112667177713</c:v>
                </c:pt>
                <c:pt idx="417">
                  <c:v>62.116361844181441</c:v>
                </c:pt>
                <c:pt idx="418">
                  <c:v>47.913730123179569</c:v>
                </c:pt>
                <c:pt idx="419">
                  <c:v>85.26875574318143</c:v>
                </c:pt>
                <c:pt idx="420">
                  <c:v>98.424402666181436</c:v>
                </c:pt>
                <c:pt idx="421">
                  <c:v>64.691698202706135</c:v>
                </c:pt>
                <c:pt idx="422">
                  <c:v>59.011945382707992</c:v>
                </c:pt>
                <c:pt idx="423">
                  <c:v>53.312698355709855</c:v>
                </c:pt>
                <c:pt idx="424">
                  <c:v>42.493725209706128</c:v>
                </c:pt>
                <c:pt idx="425">
                  <c:v>36.462962470707993</c:v>
                </c:pt>
                <c:pt idx="426">
                  <c:v>71.586927515707998</c:v>
                </c:pt>
                <c:pt idx="427">
                  <c:v>57.255484254709863</c:v>
                </c:pt>
                <c:pt idx="428">
                  <c:v>64.599635284221606</c:v>
                </c:pt>
                <c:pt idx="429">
                  <c:v>46.730263355221595</c:v>
                </c:pt>
                <c:pt idx="430">
                  <c:v>37.4792726572216</c:v>
                </c:pt>
                <c:pt idx="431">
                  <c:v>46.00130915122346</c:v>
                </c:pt>
                <c:pt idx="432">
                  <c:v>35.098987776223453</c:v>
                </c:pt>
                <c:pt idx="433">
                  <c:v>30.006082424221596</c:v>
                </c:pt>
                <c:pt idx="434">
                  <c:v>50.322251453221597</c:v>
                </c:pt>
                <c:pt idx="435">
                  <c:v>26.62239486300227</c:v>
                </c:pt>
                <c:pt idx="436">
                  <c:v>33.460726938004143</c:v>
                </c:pt>
                <c:pt idx="437">
                  <c:v>32.087652683002275</c:v>
                </c:pt>
                <c:pt idx="438">
                  <c:v>26.979100495002275</c:v>
                </c:pt>
                <c:pt idx="439">
                  <c:v>23.588325971002277</c:v>
                </c:pt>
                <c:pt idx="440">
                  <c:v>40.381294851002274</c:v>
                </c:pt>
                <c:pt idx="441">
                  <c:v>41.698311407002272</c:v>
                </c:pt>
                <c:pt idx="442">
                  <c:v>38.459751478523017</c:v>
                </c:pt>
                <c:pt idx="443">
                  <c:v>44.606724438528602</c:v>
                </c:pt>
                <c:pt idx="444">
                  <c:v>42.978956294528601</c:v>
                </c:pt>
                <c:pt idx="445">
                  <c:v>32.30674932252488</c:v>
                </c:pt>
                <c:pt idx="446">
                  <c:v>16.129574974524875</c:v>
                </c:pt>
                <c:pt idx="447">
                  <c:v>33.781601114526737</c:v>
                </c:pt>
                <c:pt idx="448">
                  <c:v>34.263615814526737</c:v>
                </c:pt>
                <c:pt idx="449">
                  <c:v>47.822112063296359</c:v>
                </c:pt>
                <c:pt idx="450">
                  <c:v>51.846013083296363</c:v>
                </c:pt>
                <c:pt idx="451">
                  <c:v>52.039187827300076</c:v>
                </c:pt>
                <c:pt idx="452">
                  <c:v>40.590203135296363</c:v>
                </c:pt>
                <c:pt idx="453">
                  <c:v>28.058505235298224</c:v>
                </c:pt>
                <c:pt idx="454">
                  <c:v>19.094722231298221</c:v>
                </c:pt>
                <c:pt idx="455">
                  <c:v>39.405765023296354</c:v>
                </c:pt>
                <c:pt idx="456">
                  <c:v>24.253473117605893</c:v>
                </c:pt>
                <c:pt idx="457">
                  <c:v>29.789511705604031</c:v>
                </c:pt>
                <c:pt idx="458">
                  <c:v>35.531756725605895</c:v>
                </c:pt>
                <c:pt idx="459">
                  <c:v>22.35288369360217</c:v>
                </c:pt>
                <c:pt idx="460">
                  <c:v>20.947856357607758</c:v>
                </c:pt>
                <c:pt idx="461">
                  <c:v>34.689995977604035</c:v>
                </c:pt>
                <c:pt idx="462">
                  <c:v>23.200321058604029</c:v>
                </c:pt>
                <c:pt idx="463">
                  <c:v>30.85524472361184</c:v>
                </c:pt>
                <c:pt idx="464">
                  <c:v>26.687434412613701</c:v>
                </c:pt>
                <c:pt idx="465">
                  <c:v>24.748296420613705</c:v>
                </c:pt>
                <c:pt idx="466">
                  <c:v>14.840623304609981</c:v>
                </c:pt>
                <c:pt idx="467">
                  <c:v>12.583411300613701</c:v>
                </c:pt>
                <c:pt idx="468">
                  <c:v>19.699402096613703</c:v>
                </c:pt>
                <c:pt idx="469">
                  <c:v>16.314681832609974</c:v>
                </c:pt>
                <c:pt idx="470">
                  <c:v>12.384628724485975</c:v>
                </c:pt>
                <c:pt idx="471">
                  <c:v>16.360547560484111</c:v>
                </c:pt>
                <c:pt idx="472">
                  <c:v>22.062701252485976</c:v>
                </c:pt>
                <c:pt idx="473">
                  <c:v>20.187922392484115</c:v>
                </c:pt>
                <c:pt idx="474">
                  <c:v>23.558985800484109</c:v>
                </c:pt>
                <c:pt idx="475">
                  <c:v>46.20527082448784</c:v>
                </c:pt>
                <c:pt idx="476">
                  <c:v>35.948164148484111</c:v>
                </c:pt>
                <c:pt idx="477">
                  <c:v>37.116430182011072</c:v>
                </c:pt>
                <c:pt idx="478">
                  <c:v>31.226979650009206</c:v>
                </c:pt>
                <c:pt idx="479">
                  <c:v>26.447559566012934</c:v>
                </c:pt>
                <c:pt idx="480">
                  <c:v>36.083278978012935</c:v>
                </c:pt>
                <c:pt idx="481">
                  <c:v>27.348481378011069</c:v>
                </c:pt>
                <c:pt idx="482">
                  <c:v>37.985107738009212</c:v>
                </c:pt>
                <c:pt idx="483">
                  <c:v>53.444317844011074</c:v>
                </c:pt>
                <c:pt idx="484">
                  <c:v>50.229088330899209</c:v>
                </c:pt>
                <c:pt idx="485">
                  <c:v>60.779131178901082</c:v>
                </c:pt>
                <c:pt idx="486">
                  <c:v>61.613809250901078</c:v>
                </c:pt>
                <c:pt idx="487">
                  <c:v>40.712711482899209</c:v>
                </c:pt>
                <c:pt idx="488">
                  <c:v>32.857694770899215</c:v>
                </c:pt>
                <c:pt idx="489">
                  <c:v>59.050819934901085</c:v>
                </c:pt>
                <c:pt idx="490">
                  <c:v>56.63656027489921</c:v>
                </c:pt>
                <c:pt idx="491">
                  <c:v>69.214255720859512</c:v>
                </c:pt>
                <c:pt idx="492">
                  <c:v>72.875898024859524</c:v>
                </c:pt>
                <c:pt idx="493">
                  <c:v>63.180801376857652</c:v>
                </c:pt>
                <c:pt idx="494">
                  <c:v>60.43962682885951</c:v>
                </c:pt>
                <c:pt idx="495">
                  <c:v>51.759126908859514</c:v>
                </c:pt>
                <c:pt idx="496">
                  <c:v>78.445429872859521</c:v>
                </c:pt>
                <c:pt idx="497">
                  <c:v>74.472029744859512</c:v>
                </c:pt>
                <c:pt idx="498">
                  <c:v>61.48177375849162</c:v>
                </c:pt>
                <c:pt idx="499">
                  <c:v>69.867611942491621</c:v>
                </c:pt>
                <c:pt idx="500">
                  <c:v>78.254237598495337</c:v>
                </c:pt>
                <c:pt idx="501">
                  <c:v>56.491981126493485</c:v>
                </c:pt>
                <c:pt idx="502">
                  <c:v>40.625565390491616</c:v>
                </c:pt>
                <c:pt idx="503">
                  <c:v>63.964851278493484</c:v>
                </c:pt>
                <c:pt idx="504">
                  <c:v>63.700315196493477</c:v>
                </c:pt>
                <c:pt idx="505">
                  <c:v>76.434700403560868</c:v>
                </c:pt>
                <c:pt idx="506">
                  <c:v>60.879025239560868</c:v>
                </c:pt>
                <c:pt idx="507">
                  <c:v>56.585806815560865</c:v>
                </c:pt>
                <c:pt idx="508">
                  <c:v>45.285563307560864</c:v>
                </c:pt>
                <c:pt idx="509">
                  <c:v>39.898130859559004</c:v>
                </c:pt>
                <c:pt idx="510">
                  <c:v>49.490690407560869</c:v>
                </c:pt>
                <c:pt idx="511">
                  <c:v>60.819213259559007</c:v>
                </c:pt>
                <c:pt idx="512">
                  <c:v>37.402692723792917</c:v>
                </c:pt>
                <c:pt idx="513">
                  <c:v>17.675389911791054</c:v>
                </c:pt>
                <c:pt idx="514">
                  <c:v>22.42099434779292</c:v>
                </c:pt>
                <c:pt idx="515">
                  <c:v>10.764143951792917</c:v>
                </c:pt>
                <c:pt idx="516">
                  <c:v>12.38707608779292</c:v>
                </c:pt>
                <c:pt idx="517">
                  <c:v>25.683337035791052</c:v>
                </c:pt>
                <c:pt idx="518">
                  <c:v>23.145132199792918</c:v>
                </c:pt>
                <c:pt idx="519">
                  <c:v>25.82995115699865</c:v>
                </c:pt>
                <c:pt idx="520">
                  <c:v>26.201231548998649</c:v>
                </c:pt>
                <c:pt idx="521">
                  <c:v>17.300016412998652</c:v>
                </c:pt>
                <c:pt idx="522">
                  <c:v>15.172527685000517</c:v>
                </c:pt>
                <c:pt idx="523">
                  <c:v>10.88104752899865</c:v>
                </c:pt>
                <c:pt idx="524">
                  <c:v>28.920031092998652</c:v>
                </c:pt>
                <c:pt idx="525">
                  <c:v>31.077243037000517</c:v>
                </c:pt>
                <c:pt idx="526">
                  <c:v>14.183226333087557</c:v>
                </c:pt>
                <c:pt idx="527">
                  <c:v>10.3727383630857</c:v>
                </c:pt>
                <c:pt idx="528">
                  <c:v>4.9091500490875628</c:v>
                </c:pt>
                <c:pt idx="529">
                  <c:v>1.1223621510875601</c:v>
                </c:pt>
                <c:pt idx="530">
                  <c:v>1.2527377760875607</c:v>
                </c:pt>
                <c:pt idx="531">
                  <c:v>9.5187780880875579</c:v>
                </c:pt>
                <c:pt idx="532">
                  <c:v>21.238165024087561</c:v>
                </c:pt>
                <c:pt idx="533">
                  <c:v>14.719824948133187</c:v>
                </c:pt>
                <c:pt idx="534">
                  <c:v>4.3961503001350506</c:v>
                </c:pt>
                <c:pt idx="535">
                  <c:v>2.7864231081313267</c:v>
                </c:pt>
                <c:pt idx="536">
                  <c:v>3.4104858281331909</c:v>
                </c:pt>
                <c:pt idx="537">
                  <c:v>0.66356802413318661</c:v>
                </c:pt>
                <c:pt idx="538">
                  <c:v>2.3629647521331862</c:v>
                </c:pt>
                <c:pt idx="539">
                  <c:v>1.2923573881341217</c:v>
                </c:pt>
                <c:pt idx="540">
                  <c:v>6.5609360918694071</c:v>
                </c:pt>
                <c:pt idx="541">
                  <c:v>4.5303661118684762</c:v>
                </c:pt>
                <c:pt idx="542">
                  <c:v>6.5312281798703333</c:v>
                </c:pt>
                <c:pt idx="543">
                  <c:v>3.548440679868472</c:v>
                </c:pt>
                <c:pt idx="544">
                  <c:v>1.105057919869403</c:v>
                </c:pt>
                <c:pt idx="545">
                  <c:v>1.3670182158694042</c:v>
                </c:pt>
                <c:pt idx="546">
                  <c:v>1.782965891869404</c:v>
                </c:pt>
                <c:pt idx="547">
                  <c:v>2.1689622764460839</c:v>
                </c:pt>
                <c:pt idx="548">
                  <c:v>0.78540507645074098</c:v>
                </c:pt>
                <c:pt idx="549">
                  <c:v>1.0309195644470164</c:v>
                </c:pt>
                <c:pt idx="550">
                  <c:v>1.8049678124498096</c:v>
                </c:pt>
                <c:pt idx="551">
                  <c:v>1.004827152447946</c:v>
                </c:pt>
                <c:pt idx="552">
                  <c:v>0.7337421964488785</c:v>
                </c:pt>
                <c:pt idx="553">
                  <c:v>5.0941232324488812</c:v>
                </c:pt>
                <c:pt idx="554">
                  <c:v>10.186300378786349</c:v>
                </c:pt>
                <c:pt idx="555">
                  <c:v>0.79286929878914447</c:v>
                </c:pt>
                <c:pt idx="556">
                  <c:v>5.455991310786354</c:v>
                </c:pt>
                <c:pt idx="557">
                  <c:v>0.80239395078728193</c:v>
                </c:pt>
                <c:pt idx="558">
                  <c:v>0.93516316678728251</c:v>
                </c:pt>
                <c:pt idx="559">
                  <c:v>0.7927689467872806</c:v>
                </c:pt>
                <c:pt idx="560">
                  <c:v>1.0170399587863503</c:v>
                </c:pt>
                <c:pt idx="561">
                  <c:v>1.3471824894848832</c:v>
                </c:pt>
                <c:pt idx="562">
                  <c:v>0.75471684948861006</c:v>
                </c:pt>
                <c:pt idx="563">
                  <c:v>1.4968303974848822</c:v>
                </c:pt>
                <c:pt idx="564">
                  <c:v>0.98054632948674769</c:v>
                </c:pt>
                <c:pt idx="565">
                  <c:v>0.98118557748674717</c:v>
                </c:pt>
                <c:pt idx="566">
                  <c:v>0.93594360148488343</c:v>
                </c:pt>
                <c:pt idx="567">
                  <c:v>0.78725084548488666</c:v>
                </c:pt>
                <c:pt idx="568">
                  <c:v>5.3613860599029071</c:v>
                </c:pt>
                <c:pt idx="569">
                  <c:v>1.3795156158991813</c:v>
                </c:pt>
                <c:pt idx="570">
                  <c:v>0.64003740790104346</c:v>
                </c:pt>
                <c:pt idx="571">
                  <c:v>0.85277524390197501</c:v>
                </c:pt>
                <c:pt idx="572">
                  <c:v>1.3342008999001118</c:v>
                </c:pt>
                <c:pt idx="573">
                  <c:v>0.57709913590011275</c:v>
                </c:pt>
                <c:pt idx="574">
                  <c:v>1.4900494078991797</c:v>
                </c:pt>
                <c:pt idx="575">
                  <c:v>2.439024072921784</c:v>
                </c:pt>
                <c:pt idx="576">
                  <c:v>2.3962360889227128</c:v>
                </c:pt>
                <c:pt idx="577">
                  <c:v>19.802804212921785</c:v>
                </c:pt>
                <c:pt idx="578">
                  <c:v>8.8364277529208515</c:v>
                </c:pt>
                <c:pt idx="579">
                  <c:v>9.7225829929199215</c:v>
                </c:pt>
                <c:pt idx="580">
                  <c:v>12.063968236922715</c:v>
                </c:pt>
                <c:pt idx="581">
                  <c:v>19.704329852921788</c:v>
                </c:pt>
                <c:pt idx="582">
                  <c:v>38.792895148574281</c:v>
                </c:pt>
                <c:pt idx="583">
                  <c:v>42.623226828575213</c:v>
                </c:pt>
                <c:pt idx="584">
                  <c:v>38.379404017574281</c:v>
                </c:pt>
                <c:pt idx="585">
                  <c:v>25.808062667576145</c:v>
                </c:pt>
                <c:pt idx="586">
                  <c:v>22.100200360575212</c:v>
                </c:pt>
                <c:pt idx="587">
                  <c:v>33.835374380574279</c:v>
                </c:pt>
                <c:pt idx="588">
                  <c:v>35.609643696575212</c:v>
                </c:pt>
                <c:pt idx="589">
                  <c:v>20.692340154021089</c:v>
                </c:pt>
                <c:pt idx="590">
                  <c:v>18.260814747020159</c:v>
                </c:pt>
                <c:pt idx="591">
                  <c:v>24.51274495701923</c:v>
                </c:pt>
                <c:pt idx="592">
                  <c:v>17.613897146022019</c:v>
                </c:pt>
                <c:pt idx="593">
                  <c:v>8.9958853780192278</c:v>
                </c:pt>
                <c:pt idx="594">
                  <c:v>25.248270350022022</c:v>
                </c:pt>
                <c:pt idx="595">
                  <c:v>25.563371466020158</c:v>
                </c:pt>
                <c:pt idx="596">
                  <c:v>21.948302107410477</c:v>
                </c:pt>
                <c:pt idx="597">
                  <c:v>12.867219731411408</c:v>
                </c:pt>
                <c:pt idx="598">
                  <c:v>24.258553983410479</c:v>
                </c:pt>
                <c:pt idx="599">
                  <c:v>17.477073947411409</c:v>
                </c:pt>
                <c:pt idx="600">
                  <c:v>16.451820575408615</c:v>
                </c:pt>
                <c:pt idx="601">
                  <c:v>32.104403671412342</c:v>
                </c:pt>
                <c:pt idx="602">
                  <c:v>33.938328899409541</c:v>
                </c:pt>
                <c:pt idx="603">
                  <c:v>20.90603436955811</c:v>
                </c:pt>
                <c:pt idx="604">
                  <c:v>18.33551687355904</c:v>
                </c:pt>
                <c:pt idx="605">
                  <c:v>20.135935989558106</c:v>
                </c:pt>
                <c:pt idx="606">
                  <c:v>4.0797406895590393</c:v>
                </c:pt>
                <c:pt idx="607">
                  <c:v>0.84823744955904112</c:v>
                </c:pt>
                <c:pt idx="608">
                  <c:v>0.9602911375581098</c:v>
                </c:pt>
                <c:pt idx="609">
                  <c:v>3.2073961695590407</c:v>
                </c:pt>
                <c:pt idx="610">
                  <c:v>7.7128933218427083</c:v>
                </c:pt>
                <c:pt idx="611">
                  <c:v>18.757089646844573</c:v>
                </c:pt>
                <c:pt idx="612">
                  <c:v>21.618682225843646</c:v>
                </c:pt>
                <c:pt idx="613">
                  <c:v>4.6228063218445712</c:v>
                </c:pt>
                <c:pt idx="614">
                  <c:v>2.9587972828436397</c:v>
                </c:pt>
                <c:pt idx="615">
                  <c:v>22.02844628484457</c:v>
                </c:pt>
                <c:pt idx="616">
                  <c:v>23.77941356184364</c:v>
                </c:pt>
                <c:pt idx="617">
                  <c:v>16.200307536526953</c:v>
                </c:pt>
                <c:pt idx="618">
                  <c:v>8.2141049895250902</c:v>
                </c:pt>
                <c:pt idx="619">
                  <c:v>3.2859982715278822</c:v>
                </c:pt>
                <c:pt idx="620">
                  <c:v>11.08688186452695</c:v>
                </c:pt>
                <c:pt idx="621">
                  <c:v>4.878889060526955</c:v>
                </c:pt>
                <c:pt idx="622">
                  <c:v>26.990288200526951</c:v>
                </c:pt>
                <c:pt idx="623">
                  <c:v>4.7591329325269545</c:v>
                </c:pt>
                <c:pt idx="624">
                  <c:v>69.301702732977404</c:v>
                </c:pt>
                <c:pt idx="625">
                  <c:v>76.788497715978323</c:v>
                </c:pt>
                <c:pt idx="626">
                  <c:v>88.607744400979271</c:v>
                </c:pt>
                <c:pt idx="627">
                  <c:v>94.690464856979261</c:v>
                </c:pt>
                <c:pt idx="628">
                  <c:v>103.0744109489774</c:v>
                </c:pt>
                <c:pt idx="629">
                  <c:v>121.68581367297928</c:v>
                </c:pt>
                <c:pt idx="630">
                  <c:v>99.479185400978338</c:v>
                </c:pt>
                <c:pt idx="631">
                  <c:v>153.27217943682234</c:v>
                </c:pt>
                <c:pt idx="632">
                  <c:v>159.0758643998214</c:v>
                </c:pt>
                <c:pt idx="633">
                  <c:v>171.12282010182233</c:v>
                </c:pt>
                <c:pt idx="634">
                  <c:v>165.19954648382142</c:v>
                </c:pt>
                <c:pt idx="635">
                  <c:v>176.09406028882233</c:v>
                </c:pt>
                <c:pt idx="636">
                  <c:v>183.32879985482234</c:v>
                </c:pt>
                <c:pt idx="637">
                  <c:v>207.29087419382046</c:v>
                </c:pt>
                <c:pt idx="638">
                  <c:v>252.34479253189818</c:v>
                </c:pt>
                <c:pt idx="639">
                  <c:v>252.82773148389819</c:v>
                </c:pt>
                <c:pt idx="640">
                  <c:v>262.46804328789818</c:v>
                </c:pt>
                <c:pt idx="641">
                  <c:v>260.0598686118982</c:v>
                </c:pt>
                <c:pt idx="642">
                  <c:v>259.1792416438991</c:v>
                </c:pt>
                <c:pt idx="643">
                  <c:v>270.53833565289727</c:v>
                </c:pt>
                <c:pt idx="644">
                  <c:v>287.01657496989912</c:v>
                </c:pt>
                <c:pt idx="645">
                  <c:v>200.27169127970353</c:v>
                </c:pt>
                <c:pt idx="646">
                  <c:v>191.20337301370165</c:v>
                </c:pt>
                <c:pt idx="647">
                  <c:v>188.93015086770166</c:v>
                </c:pt>
                <c:pt idx="648">
                  <c:v>163.91813598970353</c:v>
                </c:pt>
                <c:pt idx="649">
                  <c:v>169.85295779870353</c:v>
                </c:pt>
                <c:pt idx="650">
                  <c:v>185.62598372670351</c:v>
                </c:pt>
                <c:pt idx="651">
                  <c:v>194.15288173870167</c:v>
                </c:pt>
                <c:pt idx="652">
                  <c:v>136.04036127041906</c:v>
                </c:pt>
                <c:pt idx="653">
                  <c:v>136.99093102641908</c:v>
                </c:pt>
                <c:pt idx="654">
                  <c:v>152.77397935041907</c:v>
                </c:pt>
                <c:pt idx="655">
                  <c:v>146.69987278242093</c:v>
                </c:pt>
                <c:pt idx="656">
                  <c:v>112.86533377041907</c:v>
                </c:pt>
                <c:pt idx="657">
                  <c:v>132.75218811441906</c:v>
                </c:pt>
                <c:pt idx="658">
                  <c:v>95.756374298420923</c:v>
                </c:pt>
                <c:pt idx="659">
                  <c:v>53.644299812797733</c:v>
                </c:pt>
                <c:pt idx="660">
                  <c:v>68.63053512879587</c:v>
                </c:pt>
                <c:pt idx="661">
                  <c:v>81.573578988797735</c:v>
                </c:pt>
                <c:pt idx="662">
                  <c:v>77.610073240797732</c:v>
                </c:pt>
                <c:pt idx="663">
                  <c:v>119.08774744079774</c:v>
                </c:pt>
                <c:pt idx="664">
                  <c:v>115.80241880879586</c:v>
                </c:pt>
                <c:pt idx="665">
                  <c:v>111.20884823679772</c:v>
                </c:pt>
                <c:pt idx="666">
                  <c:v>137.62113917065372</c:v>
                </c:pt>
                <c:pt idx="667">
                  <c:v>160.63037339865744</c:v>
                </c:pt>
                <c:pt idx="668">
                  <c:v>159.82295128265372</c:v>
                </c:pt>
                <c:pt idx="669">
                  <c:v>156.65278832665558</c:v>
                </c:pt>
                <c:pt idx="670">
                  <c:v>163.37818961465373</c:v>
                </c:pt>
                <c:pt idx="671">
                  <c:v>170.60531195065747</c:v>
                </c:pt>
                <c:pt idx="672">
                  <c:v>199.93415958265373</c:v>
                </c:pt>
                <c:pt idx="673">
                  <c:v>203.09537113522717</c:v>
                </c:pt>
                <c:pt idx="674">
                  <c:v>174.14064992322719</c:v>
                </c:pt>
                <c:pt idx="675">
                  <c:v>128.77621372722533</c:v>
                </c:pt>
                <c:pt idx="676">
                  <c:v>132.17955755122719</c:v>
                </c:pt>
                <c:pt idx="677">
                  <c:v>138.86893037922533</c:v>
                </c:pt>
                <c:pt idx="678">
                  <c:v>159.3260066972272</c:v>
                </c:pt>
                <c:pt idx="679">
                  <c:v>171.4619880912272</c:v>
                </c:pt>
                <c:pt idx="680">
                  <c:v>142.13530520657491</c:v>
                </c:pt>
                <c:pt idx="681">
                  <c:v>141.16566657457307</c:v>
                </c:pt>
                <c:pt idx="682">
                  <c:v>153.64465403057307</c:v>
                </c:pt>
                <c:pt idx="683">
                  <c:v>154.99507404257304</c:v>
                </c:pt>
                <c:pt idx="684">
                  <c:v>162.51315517457493</c:v>
                </c:pt>
                <c:pt idx="685">
                  <c:v>187.77831825057308</c:v>
                </c:pt>
                <c:pt idx="686">
                  <c:v>183.13893505057305</c:v>
                </c:pt>
                <c:pt idx="687">
                  <c:v>90.183736069493563</c:v>
                </c:pt>
                <c:pt idx="688">
                  <c:v>95.043589213493576</c:v>
                </c:pt>
                <c:pt idx="689">
                  <c:v>83.781432525495433</c:v>
                </c:pt>
                <c:pt idx="690">
                  <c:v>81.579333937491697</c:v>
                </c:pt>
                <c:pt idx="691">
                  <c:v>105.31441543349543</c:v>
                </c:pt>
                <c:pt idx="692">
                  <c:v>86.276048425495418</c:v>
                </c:pt>
                <c:pt idx="693">
                  <c:v>120.60045578949357</c:v>
                </c:pt>
                <c:pt idx="694">
                  <c:v>129.98663255014625</c:v>
                </c:pt>
                <c:pt idx="695">
                  <c:v>125.53044622614814</c:v>
                </c:pt>
                <c:pt idx="696">
                  <c:v>136.81955190614624</c:v>
                </c:pt>
                <c:pt idx="697">
                  <c:v>80.37812548214626</c:v>
                </c:pt>
                <c:pt idx="698">
                  <c:v>57.869754374148123</c:v>
                </c:pt>
                <c:pt idx="699">
                  <c:v>43.901266766148126</c:v>
                </c:pt>
                <c:pt idx="700">
                  <c:v>53.306943536146257</c:v>
                </c:pt>
                <c:pt idx="701">
                  <c:v>93.469764938338031</c:v>
                </c:pt>
                <c:pt idx="702">
                  <c:v>139.41222447033803</c:v>
                </c:pt>
                <c:pt idx="703">
                  <c:v>83.401819142339903</c:v>
                </c:pt>
                <c:pt idx="704">
                  <c:v>78.439711654339888</c:v>
                </c:pt>
                <c:pt idx="705">
                  <c:v>89.721362702336165</c:v>
                </c:pt>
                <c:pt idx="706">
                  <c:v>145.76173832633989</c:v>
                </c:pt>
                <c:pt idx="707">
                  <c:v>172.76645764133988</c:v>
                </c:pt>
                <c:pt idx="708">
                  <c:v>126.44372541382533</c:v>
                </c:pt>
                <c:pt idx="709">
                  <c:v>120.45651734982719</c:v>
                </c:pt>
                <c:pt idx="710">
                  <c:v>88.626292729827199</c:v>
                </c:pt>
                <c:pt idx="711">
                  <c:v>99.166459573825321</c:v>
                </c:pt>
                <c:pt idx="712">
                  <c:v>71.0015864418272</c:v>
                </c:pt>
                <c:pt idx="713">
                  <c:v>99.190810133825352</c:v>
                </c:pt>
                <c:pt idx="714">
                  <c:v>73.976678177829058</c:v>
                </c:pt>
                <c:pt idx="715">
                  <c:v>289.03740449339853</c:v>
                </c:pt>
                <c:pt idx="716">
                  <c:v>304.28462594139847</c:v>
                </c:pt>
                <c:pt idx="717">
                  <c:v>321.82172562540029</c:v>
                </c:pt>
                <c:pt idx="718">
                  <c:v>322.73527708940031</c:v>
                </c:pt>
                <c:pt idx="719">
                  <c:v>323.57986505340034</c:v>
                </c:pt>
                <c:pt idx="720">
                  <c:v>327.74455240239848</c:v>
                </c:pt>
                <c:pt idx="721">
                  <c:v>333.98492745240031</c:v>
                </c:pt>
                <c:pt idx="722">
                  <c:v>172.19888286489703</c:v>
                </c:pt>
                <c:pt idx="723">
                  <c:v>187.54536531289892</c:v>
                </c:pt>
                <c:pt idx="724">
                  <c:v>197.0770346288933</c:v>
                </c:pt>
                <c:pt idx="725">
                  <c:v>154.8458385608989</c:v>
                </c:pt>
                <c:pt idx="726">
                  <c:v>141.9576037128989</c:v>
                </c:pt>
                <c:pt idx="727">
                  <c:v>166.36853350889703</c:v>
                </c:pt>
                <c:pt idx="728">
                  <c:v>191.63985096889516</c:v>
                </c:pt>
                <c:pt idx="729">
                  <c:v>124.33498129313774</c:v>
                </c:pt>
                <c:pt idx="730">
                  <c:v>113.43973492513585</c:v>
                </c:pt>
                <c:pt idx="731">
                  <c:v>85.973894877137738</c:v>
                </c:pt>
                <c:pt idx="732">
                  <c:v>68.026393005135859</c:v>
                </c:pt>
                <c:pt idx="733">
                  <c:v>54.13613651313959</c:v>
                </c:pt>
                <c:pt idx="734">
                  <c:v>105.69247561713773</c:v>
                </c:pt>
                <c:pt idx="735">
                  <c:v>100.86063787713586</c:v>
                </c:pt>
                <c:pt idx="736">
                  <c:v>120.02903568134585</c:v>
                </c:pt>
                <c:pt idx="737">
                  <c:v>118.95335543334959</c:v>
                </c:pt>
                <c:pt idx="738">
                  <c:v>120.02331917734399</c:v>
                </c:pt>
                <c:pt idx="739">
                  <c:v>78.907975521347723</c:v>
                </c:pt>
                <c:pt idx="740">
                  <c:v>89.148112257349581</c:v>
                </c:pt>
                <c:pt idx="741">
                  <c:v>100.45176592534585</c:v>
                </c:pt>
                <c:pt idx="742">
                  <c:v>152.10495928534772</c:v>
                </c:pt>
                <c:pt idx="743">
                  <c:v>152.57496992467583</c:v>
                </c:pt>
                <c:pt idx="744">
                  <c:v>141.26733473267771</c:v>
                </c:pt>
                <c:pt idx="745">
                  <c:v>129.81908614867584</c:v>
                </c:pt>
                <c:pt idx="746">
                  <c:v>116.03417297267397</c:v>
                </c:pt>
                <c:pt idx="747">
                  <c:v>108.0711309366777</c:v>
                </c:pt>
                <c:pt idx="748">
                  <c:v>102.34620063667583</c:v>
                </c:pt>
                <c:pt idx="749">
                  <c:v>140.20831704467582</c:v>
                </c:pt>
                <c:pt idx="750">
                  <c:v>178.66747296162032</c:v>
                </c:pt>
                <c:pt idx="751">
                  <c:v>115.26609288562219</c:v>
                </c:pt>
                <c:pt idx="752">
                  <c:v>106.63712975362031</c:v>
                </c:pt>
                <c:pt idx="753">
                  <c:v>102.14156237762032</c:v>
                </c:pt>
                <c:pt idx="754">
                  <c:v>101.04478581762031</c:v>
                </c:pt>
                <c:pt idx="755">
                  <c:v>131.97839749762403</c:v>
                </c:pt>
                <c:pt idx="756">
                  <c:v>143.16356474162032</c:v>
                </c:pt>
                <c:pt idx="757">
                  <c:v>202.15161148474107</c:v>
                </c:pt>
                <c:pt idx="758">
                  <c:v>206.33324786474481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 </c:v>
                  </c:pt>
                  <c:pt idx="334">
                    <c:v>2023 </c:v>
                  </c:pt>
                  <c:pt idx="699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129.13893027706081</c:v>
                </c:pt>
                <c:pt idx="1">
                  <c:v>129.13893027706081</c:v>
                </c:pt>
                <c:pt idx="2">
                  <c:v>129.13893027706081</c:v>
                </c:pt>
                <c:pt idx="3">
                  <c:v>129.13893027706081</c:v>
                </c:pt>
                <c:pt idx="4">
                  <c:v>129.13893027706081</c:v>
                </c:pt>
                <c:pt idx="5">
                  <c:v>129.13893027706081</c:v>
                </c:pt>
                <c:pt idx="6">
                  <c:v>129.13893027706081</c:v>
                </c:pt>
                <c:pt idx="7">
                  <c:v>129.13893027706081</c:v>
                </c:pt>
                <c:pt idx="8">
                  <c:v>129.13893027706081</c:v>
                </c:pt>
                <c:pt idx="9">
                  <c:v>129.13893027706081</c:v>
                </c:pt>
                <c:pt idx="10">
                  <c:v>129.13893027706081</c:v>
                </c:pt>
                <c:pt idx="11">
                  <c:v>129.13893027706081</c:v>
                </c:pt>
                <c:pt idx="12">
                  <c:v>129.13893027706081</c:v>
                </c:pt>
                <c:pt idx="13">
                  <c:v>129.13893027706081</c:v>
                </c:pt>
                <c:pt idx="14">
                  <c:v>129.13893027706081</c:v>
                </c:pt>
                <c:pt idx="15">
                  <c:v>129.13893027706081</c:v>
                </c:pt>
                <c:pt idx="16">
                  <c:v>129.13893027706081</c:v>
                </c:pt>
                <c:pt idx="17">
                  <c:v>129.13893027706081</c:v>
                </c:pt>
                <c:pt idx="18">
                  <c:v>129.13893027706081</c:v>
                </c:pt>
                <c:pt idx="19">
                  <c:v>129.13893027706081</c:v>
                </c:pt>
                <c:pt idx="20">
                  <c:v>129.13893027706081</c:v>
                </c:pt>
                <c:pt idx="21">
                  <c:v>129.13893027706081</c:v>
                </c:pt>
                <c:pt idx="22">
                  <c:v>129.13893027706081</c:v>
                </c:pt>
                <c:pt idx="23">
                  <c:v>129.13893027706081</c:v>
                </c:pt>
                <c:pt idx="24">
                  <c:v>129.13893027706081</c:v>
                </c:pt>
                <c:pt idx="25">
                  <c:v>129.13893027706081</c:v>
                </c:pt>
                <c:pt idx="26">
                  <c:v>129.13893027706081</c:v>
                </c:pt>
                <c:pt idx="27">
                  <c:v>129.13893027706081</c:v>
                </c:pt>
                <c:pt idx="28">
                  <c:v>128.70213492494773</c:v>
                </c:pt>
                <c:pt idx="29">
                  <c:v>128.70213492494773</c:v>
                </c:pt>
                <c:pt idx="30">
                  <c:v>128.70213492494773</c:v>
                </c:pt>
                <c:pt idx="31">
                  <c:v>128.70213492494773</c:v>
                </c:pt>
                <c:pt idx="32">
                  <c:v>128.70213492494773</c:v>
                </c:pt>
                <c:pt idx="33">
                  <c:v>128.70213492494773</c:v>
                </c:pt>
                <c:pt idx="34">
                  <c:v>128.70213492494773</c:v>
                </c:pt>
                <c:pt idx="35">
                  <c:v>128.70213492494773</c:v>
                </c:pt>
                <c:pt idx="36">
                  <c:v>128.70213492494773</c:v>
                </c:pt>
                <c:pt idx="37">
                  <c:v>128.70213492494773</c:v>
                </c:pt>
                <c:pt idx="38">
                  <c:v>128.70213492494773</c:v>
                </c:pt>
                <c:pt idx="39">
                  <c:v>128.70213492494773</c:v>
                </c:pt>
                <c:pt idx="40">
                  <c:v>128.70213492494773</c:v>
                </c:pt>
                <c:pt idx="41">
                  <c:v>128.70213492494773</c:v>
                </c:pt>
                <c:pt idx="42">
                  <c:v>128.70213492494773</c:v>
                </c:pt>
                <c:pt idx="43">
                  <c:v>128.70213492494773</c:v>
                </c:pt>
                <c:pt idx="44">
                  <c:v>128.70213492494773</c:v>
                </c:pt>
                <c:pt idx="45">
                  <c:v>128.70213492494773</c:v>
                </c:pt>
                <c:pt idx="46">
                  <c:v>128.70213492494773</c:v>
                </c:pt>
                <c:pt idx="47">
                  <c:v>128.70213492494773</c:v>
                </c:pt>
                <c:pt idx="48">
                  <c:v>128.70213492494773</c:v>
                </c:pt>
                <c:pt idx="49">
                  <c:v>128.70213492494773</c:v>
                </c:pt>
                <c:pt idx="50">
                  <c:v>128.70213492494773</c:v>
                </c:pt>
                <c:pt idx="51">
                  <c:v>128.70213492494773</c:v>
                </c:pt>
                <c:pt idx="52">
                  <c:v>128.70213492494773</c:v>
                </c:pt>
                <c:pt idx="53">
                  <c:v>128.70213492494773</c:v>
                </c:pt>
                <c:pt idx="54">
                  <c:v>128.70213492494773</c:v>
                </c:pt>
                <c:pt idx="55">
                  <c:v>128.70213492494773</c:v>
                </c:pt>
                <c:pt idx="56">
                  <c:v>128.70213492494773</c:v>
                </c:pt>
                <c:pt idx="57">
                  <c:v>128.70213492494773</c:v>
                </c:pt>
                <c:pt idx="58">
                  <c:v>128.70213492494773</c:v>
                </c:pt>
                <c:pt idx="59">
                  <c:v>125.24455872987446</c:v>
                </c:pt>
                <c:pt idx="60">
                  <c:v>125.24455872987446</c:v>
                </c:pt>
                <c:pt idx="61">
                  <c:v>125.24455872987446</c:v>
                </c:pt>
                <c:pt idx="62">
                  <c:v>125.24455872987446</c:v>
                </c:pt>
                <c:pt idx="63">
                  <c:v>125.24455872987446</c:v>
                </c:pt>
                <c:pt idx="64">
                  <c:v>125.24455872987446</c:v>
                </c:pt>
                <c:pt idx="65">
                  <c:v>125.24455872987446</c:v>
                </c:pt>
                <c:pt idx="66">
                  <c:v>125.24455872987446</c:v>
                </c:pt>
                <c:pt idx="67">
                  <c:v>125.24455872987446</c:v>
                </c:pt>
                <c:pt idx="68">
                  <c:v>125.24455872987446</c:v>
                </c:pt>
                <c:pt idx="69">
                  <c:v>125.24455872987446</c:v>
                </c:pt>
                <c:pt idx="70">
                  <c:v>125.24455872987446</c:v>
                </c:pt>
                <c:pt idx="71">
                  <c:v>125.24455872987446</c:v>
                </c:pt>
                <c:pt idx="72">
                  <c:v>125.24455872987446</c:v>
                </c:pt>
                <c:pt idx="73">
                  <c:v>125.24455872987446</c:v>
                </c:pt>
                <c:pt idx="74">
                  <c:v>125.24455872987446</c:v>
                </c:pt>
                <c:pt idx="75">
                  <c:v>125.24455872987446</c:v>
                </c:pt>
                <c:pt idx="76">
                  <c:v>125.24455872987446</c:v>
                </c:pt>
                <c:pt idx="77">
                  <c:v>125.24455872987446</c:v>
                </c:pt>
                <c:pt idx="78">
                  <c:v>125.24455872987446</c:v>
                </c:pt>
                <c:pt idx="79">
                  <c:v>125.24455872987446</c:v>
                </c:pt>
                <c:pt idx="80">
                  <c:v>125.24455872987446</c:v>
                </c:pt>
                <c:pt idx="81">
                  <c:v>125.24455872987446</c:v>
                </c:pt>
                <c:pt idx="82">
                  <c:v>125.24455872987446</c:v>
                </c:pt>
                <c:pt idx="83">
                  <c:v>125.24455872987446</c:v>
                </c:pt>
                <c:pt idx="84">
                  <c:v>125.24455872987446</c:v>
                </c:pt>
                <c:pt idx="85">
                  <c:v>125.24455872987446</c:v>
                </c:pt>
                <c:pt idx="86">
                  <c:v>125.24455872987446</c:v>
                </c:pt>
                <c:pt idx="87">
                  <c:v>125.24455872987446</c:v>
                </c:pt>
                <c:pt idx="88">
                  <c:v>125.24455872987446</c:v>
                </c:pt>
                <c:pt idx="89">
                  <c:v>99.174715760964361</c:v>
                </c:pt>
                <c:pt idx="90">
                  <c:v>99.174715760964361</c:v>
                </c:pt>
                <c:pt idx="91">
                  <c:v>99.174715760964361</c:v>
                </c:pt>
                <c:pt idx="92">
                  <c:v>99.174715760964361</c:v>
                </c:pt>
                <c:pt idx="93">
                  <c:v>99.174715760964361</c:v>
                </c:pt>
                <c:pt idx="94">
                  <c:v>99.174715760964361</c:v>
                </c:pt>
                <c:pt idx="95">
                  <c:v>99.174715760964361</c:v>
                </c:pt>
                <c:pt idx="96">
                  <c:v>99.174715760964361</c:v>
                </c:pt>
                <c:pt idx="97">
                  <c:v>99.174715760964361</c:v>
                </c:pt>
                <c:pt idx="98">
                  <c:v>99.174715760964361</c:v>
                </c:pt>
                <c:pt idx="99">
                  <c:v>99.174715760964361</c:v>
                </c:pt>
                <c:pt idx="100">
                  <c:v>99.174715760964361</c:v>
                </c:pt>
                <c:pt idx="101">
                  <c:v>99.174715760964361</c:v>
                </c:pt>
                <c:pt idx="102">
                  <c:v>99.174715760964361</c:v>
                </c:pt>
                <c:pt idx="103">
                  <c:v>99.174715760964361</c:v>
                </c:pt>
                <c:pt idx="104">
                  <c:v>99.174715760964361</c:v>
                </c:pt>
                <c:pt idx="105">
                  <c:v>99.174715760964361</c:v>
                </c:pt>
                <c:pt idx="106">
                  <c:v>99.174715760964361</c:v>
                </c:pt>
                <c:pt idx="107">
                  <c:v>99.174715760964361</c:v>
                </c:pt>
                <c:pt idx="108">
                  <c:v>99.174715760964361</c:v>
                </c:pt>
                <c:pt idx="109">
                  <c:v>99.174715760964361</c:v>
                </c:pt>
                <c:pt idx="110">
                  <c:v>99.174715760964361</c:v>
                </c:pt>
                <c:pt idx="111">
                  <c:v>99.174715760964361</c:v>
                </c:pt>
                <c:pt idx="112">
                  <c:v>99.174715760964361</c:v>
                </c:pt>
                <c:pt idx="113">
                  <c:v>99.174715760964361</c:v>
                </c:pt>
                <c:pt idx="114">
                  <c:v>99.174715760964361</c:v>
                </c:pt>
                <c:pt idx="115">
                  <c:v>99.174715760964361</c:v>
                </c:pt>
                <c:pt idx="116">
                  <c:v>99.174715760964361</c:v>
                </c:pt>
                <c:pt idx="117">
                  <c:v>99.174715760964361</c:v>
                </c:pt>
                <c:pt idx="118">
                  <c:v>99.174715760964361</c:v>
                </c:pt>
                <c:pt idx="119">
                  <c:v>99.174715760964361</c:v>
                </c:pt>
                <c:pt idx="120">
                  <c:v>63.624179558812038</c:v>
                </c:pt>
                <c:pt idx="121">
                  <c:v>63.624179558812038</c:v>
                </c:pt>
                <c:pt idx="122">
                  <c:v>63.624179558812038</c:v>
                </c:pt>
                <c:pt idx="123">
                  <c:v>63.624179558812038</c:v>
                </c:pt>
                <c:pt idx="124">
                  <c:v>63.624179558812038</c:v>
                </c:pt>
                <c:pt idx="125">
                  <c:v>63.624179558812038</c:v>
                </c:pt>
                <c:pt idx="126">
                  <c:v>63.624179558812038</c:v>
                </c:pt>
                <c:pt idx="127">
                  <c:v>63.624179558812038</c:v>
                </c:pt>
                <c:pt idx="128">
                  <c:v>63.624179558812038</c:v>
                </c:pt>
                <c:pt idx="129">
                  <c:v>63.624179558812038</c:v>
                </c:pt>
                <c:pt idx="130">
                  <c:v>63.624179558812038</c:v>
                </c:pt>
                <c:pt idx="131">
                  <c:v>63.624179558812038</c:v>
                </c:pt>
                <c:pt idx="132">
                  <c:v>63.624179558812038</c:v>
                </c:pt>
                <c:pt idx="133">
                  <c:v>63.624179558812038</c:v>
                </c:pt>
                <c:pt idx="134">
                  <c:v>63.624179558812038</c:v>
                </c:pt>
                <c:pt idx="135">
                  <c:v>63.624179558812038</c:v>
                </c:pt>
                <c:pt idx="136">
                  <c:v>63.624179558812038</c:v>
                </c:pt>
                <c:pt idx="137">
                  <c:v>63.624179558812038</c:v>
                </c:pt>
                <c:pt idx="138">
                  <c:v>63.624179558812038</c:v>
                </c:pt>
                <c:pt idx="139">
                  <c:v>63.624179558812038</c:v>
                </c:pt>
                <c:pt idx="140">
                  <c:v>63.624179558812038</c:v>
                </c:pt>
                <c:pt idx="141">
                  <c:v>63.624179558812038</c:v>
                </c:pt>
                <c:pt idx="142">
                  <c:v>63.624179558812038</c:v>
                </c:pt>
                <c:pt idx="143">
                  <c:v>63.624179558812038</c:v>
                </c:pt>
                <c:pt idx="144">
                  <c:v>63.624179558812038</c:v>
                </c:pt>
                <c:pt idx="145">
                  <c:v>63.624179558812038</c:v>
                </c:pt>
                <c:pt idx="146">
                  <c:v>63.624179558812038</c:v>
                </c:pt>
                <c:pt idx="147">
                  <c:v>63.624179558812038</c:v>
                </c:pt>
                <c:pt idx="148">
                  <c:v>63.624179558812038</c:v>
                </c:pt>
                <c:pt idx="149">
                  <c:v>63.624179558812038</c:v>
                </c:pt>
                <c:pt idx="150">
                  <c:v>27.442156278712137</c:v>
                </c:pt>
                <c:pt idx="151">
                  <c:v>27.442156278712137</c:v>
                </c:pt>
                <c:pt idx="152">
                  <c:v>27.442156278712137</c:v>
                </c:pt>
                <c:pt idx="153">
                  <c:v>27.442156278712137</c:v>
                </c:pt>
                <c:pt idx="154">
                  <c:v>27.442156278712137</c:v>
                </c:pt>
                <c:pt idx="155">
                  <c:v>27.442156278712137</c:v>
                </c:pt>
                <c:pt idx="156">
                  <c:v>27.442156278712137</c:v>
                </c:pt>
                <c:pt idx="157">
                  <c:v>27.442156278712137</c:v>
                </c:pt>
                <c:pt idx="158">
                  <c:v>27.442156278712137</c:v>
                </c:pt>
                <c:pt idx="159">
                  <c:v>27.442156278712137</c:v>
                </c:pt>
                <c:pt idx="160">
                  <c:v>27.442156278712137</c:v>
                </c:pt>
                <c:pt idx="161">
                  <c:v>27.442156278712137</c:v>
                </c:pt>
                <c:pt idx="162">
                  <c:v>27.442156278712137</c:v>
                </c:pt>
                <c:pt idx="163">
                  <c:v>27.442156278712137</c:v>
                </c:pt>
                <c:pt idx="164">
                  <c:v>27.442156278712137</c:v>
                </c:pt>
                <c:pt idx="165">
                  <c:v>27.442156278712137</c:v>
                </c:pt>
                <c:pt idx="166">
                  <c:v>27.442156278712137</c:v>
                </c:pt>
                <c:pt idx="167">
                  <c:v>27.442156278712137</c:v>
                </c:pt>
                <c:pt idx="168">
                  <c:v>27.442156278712137</c:v>
                </c:pt>
                <c:pt idx="169">
                  <c:v>27.442156278712137</c:v>
                </c:pt>
                <c:pt idx="170">
                  <c:v>27.442156278712137</c:v>
                </c:pt>
                <c:pt idx="171">
                  <c:v>27.442156278712137</c:v>
                </c:pt>
                <c:pt idx="172">
                  <c:v>27.442156278712137</c:v>
                </c:pt>
                <c:pt idx="173">
                  <c:v>27.442156278712137</c:v>
                </c:pt>
                <c:pt idx="174">
                  <c:v>27.442156278712137</c:v>
                </c:pt>
                <c:pt idx="175">
                  <c:v>27.442156278712137</c:v>
                </c:pt>
                <c:pt idx="176">
                  <c:v>27.442156278712137</c:v>
                </c:pt>
                <c:pt idx="177">
                  <c:v>27.442156278712137</c:v>
                </c:pt>
                <c:pt idx="178">
                  <c:v>27.442156278712137</c:v>
                </c:pt>
                <c:pt idx="179">
                  <c:v>27.442156278712137</c:v>
                </c:pt>
                <c:pt idx="180">
                  <c:v>27.442156278712137</c:v>
                </c:pt>
                <c:pt idx="181">
                  <c:v>16.581237981614105</c:v>
                </c:pt>
                <c:pt idx="182">
                  <c:v>16.581237981614105</c:v>
                </c:pt>
                <c:pt idx="183">
                  <c:v>16.581237981614105</c:v>
                </c:pt>
                <c:pt idx="184">
                  <c:v>16.581237981614105</c:v>
                </c:pt>
                <c:pt idx="185">
                  <c:v>16.581237981614105</c:v>
                </c:pt>
                <c:pt idx="186">
                  <c:v>16.581237981614105</c:v>
                </c:pt>
                <c:pt idx="187">
                  <c:v>16.581237981614105</c:v>
                </c:pt>
                <c:pt idx="188">
                  <c:v>16.581237981614105</c:v>
                </c:pt>
                <c:pt idx="189">
                  <c:v>16.581237981614105</c:v>
                </c:pt>
                <c:pt idx="190">
                  <c:v>16.581237981614105</c:v>
                </c:pt>
                <c:pt idx="191">
                  <c:v>16.581237981614105</c:v>
                </c:pt>
                <c:pt idx="192">
                  <c:v>16.581237981614105</c:v>
                </c:pt>
                <c:pt idx="193">
                  <c:v>16.581237981614105</c:v>
                </c:pt>
                <c:pt idx="194">
                  <c:v>16.581237981614105</c:v>
                </c:pt>
                <c:pt idx="195">
                  <c:v>16.581237981614105</c:v>
                </c:pt>
                <c:pt idx="196">
                  <c:v>16.581237981614105</c:v>
                </c:pt>
                <c:pt idx="197">
                  <c:v>16.581237981614105</c:v>
                </c:pt>
                <c:pt idx="198">
                  <c:v>16.581237981614105</c:v>
                </c:pt>
                <c:pt idx="199">
                  <c:v>16.581237981614105</c:v>
                </c:pt>
                <c:pt idx="200">
                  <c:v>16.581237981614105</c:v>
                </c:pt>
                <c:pt idx="201">
                  <c:v>16.581237981614105</c:v>
                </c:pt>
                <c:pt idx="202">
                  <c:v>16.581237981614105</c:v>
                </c:pt>
                <c:pt idx="203">
                  <c:v>16.581237981614105</c:v>
                </c:pt>
                <c:pt idx="204">
                  <c:v>16.581237981614105</c:v>
                </c:pt>
                <c:pt idx="205">
                  <c:v>16.581237981614105</c:v>
                </c:pt>
                <c:pt idx="206">
                  <c:v>16.581237981614105</c:v>
                </c:pt>
                <c:pt idx="207">
                  <c:v>16.581237981614105</c:v>
                </c:pt>
                <c:pt idx="208">
                  <c:v>16.581237981614105</c:v>
                </c:pt>
                <c:pt idx="209">
                  <c:v>16.581237981614105</c:v>
                </c:pt>
                <c:pt idx="210">
                  <c:v>16.581237981614105</c:v>
                </c:pt>
                <c:pt idx="211">
                  <c:v>16.581237981614105</c:v>
                </c:pt>
                <c:pt idx="212">
                  <c:v>21.033168040284398</c:v>
                </c:pt>
                <c:pt idx="213">
                  <c:v>21.033168040284398</c:v>
                </c:pt>
                <c:pt idx="214">
                  <c:v>21.033168040284398</c:v>
                </c:pt>
                <c:pt idx="215">
                  <c:v>21.033168040284398</c:v>
                </c:pt>
                <c:pt idx="216">
                  <c:v>21.033168040284398</c:v>
                </c:pt>
                <c:pt idx="217">
                  <c:v>21.033168040284398</c:v>
                </c:pt>
                <c:pt idx="218">
                  <c:v>21.033168040284398</c:v>
                </c:pt>
                <c:pt idx="219">
                  <c:v>21.033168040284398</c:v>
                </c:pt>
                <c:pt idx="220">
                  <c:v>21.033168040284398</c:v>
                </c:pt>
                <c:pt idx="221">
                  <c:v>21.033168040284398</c:v>
                </c:pt>
                <c:pt idx="222">
                  <c:v>21.033168040284398</c:v>
                </c:pt>
                <c:pt idx="223">
                  <c:v>21.033168040284398</c:v>
                </c:pt>
                <c:pt idx="224">
                  <c:v>21.033168040284398</c:v>
                </c:pt>
                <c:pt idx="225">
                  <c:v>21.033168040284398</c:v>
                </c:pt>
                <c:pt idx="226">
                  <c:v>21.033168040284398</c:v>
                </c:pt>
                <c:pt idx="227">
                  <c:v>21.033168040284398</c:v>
                </c:pt>
                <c:pt idx="228">
                  <c:v>21.033168040284398</c:v>
                </c:pt>
                <c:pt idx="229">
                  <c:v>21.033168040284398</c:v>
                </c:pt>
                <c:pt idx="230">
                  <c:v>21.033168040284398</c:v>
                </c:pt>
                <c:pt idx="231">
                  <c:v>21.033168040284398</c:v>
                </c:pt>
                <c:pt idx="232">
                  <c:v>21.033168040284398</c:v>
                </c:pt>
                <c:pt idx="233">
                  <c:v>21.033168040284398</c:v>
                </c:pt>
                <c:pt idx="234">
                  <c:v>21.033168040284398</c:v>
                </c:pt>
                <c:pt idx="235">
                  <c:v>21.033168040284398</c:v>
                </c:pt>
                <c:pt idx="236">
                  <c:v>21.033168040284398</c:v>
                </c:pt>
                <c:pt idx="237">
                  <c:v>21.033168040284398</c:v>
                </c:pt>
                <c:pt idx="238">
                  <c:v>21.033168040284398</c:v>
                </c:pt>
                <c:pt idx="239">
                  <c:v>21.033168040284398</c:v>
                </c:pt>
                <c:pt idx="240">
                  <c:v>21.033168040284398</c:v>
                </c:pt>
                <c:pt idx="241">
                  <c:v>21.033168040284398</c:v>
                </c:pt>
                <c:pt idx="242">
                  <c:v>41.704179443866899</c:v>
                </c:pt>
                <c:pt idx="243">
                  <c:v>41.704179443866899</c:v>
                </c:pt>
                <c:pt idx="244">
                  <c:v>41.704179443866899</c:v>
                </c:pt>
                <c:pt idx="245">
                  <c:v>41.704179443866899</c:v>
                </c:pt>
                <c:pt idx="246">
                  <c:v>41.704179443866899</c:v>
                </c:pt>
                <c:pt idx="247">
                  <c:v>41.704179443866899</c:v>
                </c:pt>
                <c:pt idx="248">
                  <c:v>41.704179443866899</c:v>
                </c:pt>
                <c:pt idx="249">
                  <c:v>41.704179443866899</c:v>
                </c:pt>
                <c:pt idx="250">
                  <c:v>41.704179443866899</c:v>
                </c:pt>
                <c:pt idx="251">
                  <c:v>41.704179443866899</c:v>
                </c:pt>
                <c:pt idx="252">
                  <c:v>41.704179443866899</c:v>
                </c:pt>
                <c:pt idx="253">
                  <c:v>41.704179443866899</c:v>
                </c:pt>
                <c:pt idx="254">
                  <c:v>41.704179443866899</c:v>
                </c:pt>
                <c:pt idx="255">
                  <c:v>41.704179443866899</c:v>
                </c:pt>
                <c:pt idx="256">
                  <c:v>41.704179443866899</c:v>
                </c:pt>
                <c:pt idx="257">
                  <c:v>41.704179443866899</c:v>
                </c:pt>
                <c:pt idx="258">
                  <c:v>41.704179443866899</c:v>
                </c:pt>
                <c:pt idx="259">
                  <c:v>41.704179443866899</c:v>
                </c:pt>
                <c:pt idx="260">
                  <c:v>41.704179443866899</c:v>
                </c:pt>
                <c:pt idx="261">
                  <c:v>41.704179443866899</c:v>
                </c:pt>
                <c:pt idx="262">
                  <c:v>41.704179443866899</c:v>
                </c:pt>
                <c:pt idx="263">
                  <c:v>41.704179443866899</c:v>
                </c:pt>
                <c:pt idx="264">
                  <c:v>41.704179443866899</c:v>
                </c:pt>
                <c:pt idx="265">
                  <c:v>41.704179443866899</c:v>
                </c:pt>
                <c:pt idx="266">
                  <c:v>41.704179443866899</c:v>
                </c:pt>
                <c:pt idx="267">
                  <c:v>41.704179443866899</c:v>
                </c:pt>
                <c:pt idx="268">
                  <c:v>41.704179443866899</c:v>
                </c:pt>
                <c:pt idx="269">
                  <c:v>41.704179443866899</c:v>
                </c:pt>
                <c:pt idx="270">
                  <c:v>41.704179443866899</c:v>
                </c:pt>
                <c:pt idx="271">
                  <c:v>41.704179443866899</c:v>
                </c:pt>
                <c:pt idx="272">
                  <c:v>41.704179443866899</c:v>
                </c:pt>
                <c:pt idx="273">
                  <c:v>83.437278222405467</c:v>
                </c:pt>
                <c:pt idx="274">
                  <c:v>83.437278222405467</c:v>
                </c:pt>
                <c:pt idx="275">
                  <c:v>83.437278222405467</c:v>
                </c:pt>
                <c:pt idx="276">
                  <c:v>83.437278222405467</c:v>
                </c:pt>
                <c:pt idx="277">
                  <c:v>83.437278222405467</c:v>
                </c:pt>
                <c:pt idx="278">
                  <c:v>83.437278222405467</c:v>
                </c:pt>
                <c:pt idx="279">
                  <c:v>83.437278222405467</c:v>
                </c:pt>
                <c:pt idx="280">
                  <c:v>83.437278222405467</c:v>
                </c:pt>
                <c:pt idx="281">
                  <c:v>83.437278222405467</c:v>
                </c:pt>
                <c:pt idx="282">
                  <c:v>83.437278222405467</c:v>
                </c:pt>
                <c:pt idx="283">
                  <c:v>83.437278222405467</c:v>
                </c:pt>
                <c:pt idx="284">
                  <c:v>83.437278222405467</c:v>
                </c:pt>
                <c:pt idx="285">
                  <c:v>83.437278222405467</c:v>
                </c:pt>
                <c:pt idx="286">
                  <c:v>83.437278222405467</c:v>
                </c:pt>
                <c:pt idx="287">
                  <c:v>83.437278222405467</c:v>
                </c:pt>
                <c:pt idx="288">
                  <c:v>83.437278222405467</c:v>
                </c:pt>
                <c:pt idx="289">
                  <c:v>83.437278222405467</c:v>
                </c:pt>
                <c:pt idx="290">
                  <c:v>83.437278222405467</c:v>
                </c:pt>
                <c:pt idx="291">
                  <c:v>83.437278222405467</c:v>
                </c:pt>
                <c:pt idx="292">
                  <c:v>83.437278222405467</c:v>
                </c:pt>
                <c:pt idx="293">
                  <c:v>83.437278222405467</c:v>
                </c:pt>
                <c:pt idx="294">
                  <c:v>83.437278222405467</c:v>
                </c:pt>
                <c:pt idx="295">
                  <c:v>83.437278222405467</c:v>
                </c:pt>
                <c:pt idx="296">
                  <c:v>83.437278222405467</c:v>
                </c:pt>
                <c:pt idx="297">
                  <c:v>83.437278222405467</c:v>
                </c:pt>
                <c:pt idx="298">
                  <c:v>83.437278222405467</c:v>
                </c:pt>
                <c:pt idx="299">
                  <c:v>83.437278222405467</c:v>
                </c:pt>
                <c:pt idx="300">
                  <c:v>83.437278222405467</c:v>
                </c:pt>
                <c:pt idx="301">
                  <c:v>83.437278222405467</c:v>
                </c:pt>
                <c:pt idx="302">
                  <c:v>83.437278222405467</c:v>
                </c:pt>
                <c:pt idx="303">
                  <c:v>108.10243370537623</c:v>
                </c:pt>
                <c:pt idx="304">
                  <c:v>108.10243370537623</c:v>
                </c:pt>
                <c:pt idx="305">
                  <c:v>108.10243370537623</c:v>
                </c:pt>
                <c:pt idx="306">
                  <c:v>108.10243370537623</c:v>
                </c:pt>
                <c:pt idx="307">
                  <c:v>108.10243370537623</c:v>
                </c:pt>
                <c:pt idx="308">
                  <c:v>108.10243370537623</c:v>
                </c:pt>
                <c:pt idx="309">
                  <c:v>108.10243370537623</c:v>
                </c:pt>
                <c:pt idx="310">
                  <c:v>108.10243370537623</c:v>
                </c:pt>
                <c:pt idx="311">
                  <c:v>108.10243370537623</c:v>
                </c:pt>
                <c:pt idx="312">
                  <c:v>108.10243370537623</c:v>
                </c:pt>
                <c:pt idx="313">
                  <c:v>108.10243370537623</c:v>
                </c:pt>
                <c:pt idx="314">
                  <c:v>108.10243370537623</c:v>
                </c:pt>
                <c:pt idx="315">
                  <c:v>108.10243370537623</c:v>
                </c:pt>
                <c:pt idx="316">
                  <c:v>108.10243370537623</c:v>
                </c:pt>
                <c:pt idx="317">
                  <c:v>108.10243370537623</c:v>
                </c:pt>
                <c:pt idx="318">
                  <c:v>108.10243370537623</c:v>
                </c:pt>
                <c:pt idx="319">
                  <c:v>108.10243370537623</c:v>
                </c:pt>
                <c:pt idx="320">
                  <c:v>108.10243370537623</c:v>
                </c:pt>
                <c:pt idx="321">
                  <c:v>108.10243370537623</c:v>
                </c:pt>
                <c:pt idx="322">
                  <c:v>108.10243370537623</c:v>
                </c:pt>
                <c:pt idx="323">
                  <c:v>108.10243370537623</c:v>
                </c:pt>
                <c:pt idx="324">
                  <c:v>108.10243370537623</c:v>
                </c:pt>
                <c:pt idx="325">
                  <c:v>108.10243370537623</c:v>
                </c:pt>
                <c:pt idx="326">
                  <c:v>108.10243370537623</c:v>
                </c:pt>
                <c:pt idx="327">
                  <c:v>108.10243370537623</c:v>
                </c:pt>
                <c:pt idx="328">
                  <c:v>108.10243370537623</c:v>
                </c:pt>
                <c:pt idx="329">
                  <c:v>108.10243370537623</c:v>
                </c:pt>
                <c:pt idx="330">
                  <c:v>108.10243370537623</c:v>
                </c:pt>
                <c:pt idx="331">
                  <c:v>108.10243370537623</c:v>
                </c:pt>
                <c:pt idx="332">
                  <c:v>108.10243370537623</c:v>
                </c:pt>
                <c:pt idx="333">
                  <c:v>108.10243370537623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119.44455644829111</c:v>
                </c:pt>
                <c:pt idx="338">
                  <c:v>119.44455644829111</c:v>
                </c:pt>
                <c:pt idx="339">
                  <c:v>119.44455644829111</c:v>
                </c:pt>
                <c:pt idx="340">
                  <c:v>119.44455644829111</c:v>
                </c:pt>
                <c:pt idx="341">
                  <c:v>119.44455644829111</c:v>
                </c:pt>
                <c:pt idx="342">
                  <c:v>119.44455644829111</c:v>
                </c:pt>
                <c:pt idx="343">
                  <c:v>119.44455644829111</c:v>
                </c:pt>
                <c:pt idx="344">
                  <c:v>119.44455644829111</c:v>
                </c:pt>
                <c:pt idx="345">
                  <c:v>119.44455644829111</c:v>
                </c:pt>
                <c:pt idx="346">
                  <c:v>119.44455644829111</c:v>
                </c:pt>
                <c:pt idx="347">
                  <c:v>119.44455644829111</c:v>
                </c:pt>
                <c:pt idx="348">
                  <c:v>119.44455644829111</c:v>
                </c:pt>
                <c:pt idx="349">
                  <c:v>119.44455644829111</c:v>
                </c:pt>
                <c:pt idx="350">
                  <c:v>119.44455644829111</c:v>
                </c:pt>
                <c:pt idx="351">
                  <c:v>119.44455644829111</c:v>
                </c:pt>
                <c:pt idx="352">
                  <c:v>119.44455644829111</c:v>
                </c:pt>
                <c:pt idx="353">
                  <c:v>119.44455644829111</c:v>
                </c:pt>
                <c:pt idx="354">
                  <c:v>119.44455644829111</c:v>
                </c:pt>
                <c:pt idx="355">
                  <c:v>119.44455644829111</c:v>
                </c:pt>
                <c:pt idx="356">
                  <c:v>119.44455644829111</c:v>
                </c:pt>
                <c:pt idx="357">
                  <c:v>119.44455644829111</c:v>
                </c:pt>
                <c:pt idx="358">
                  <c:v>119.44455644829111</c:v>
                </c:pt>
                <c:pt idx="359">
                  <c:v>119.44455644829111</c:v>
                </c:pt>
                <c:pt idx="360">
                  <c:v>119.44455644829111</c:v>
                </c:pt>
                <c:pt idx="361">
                  <c:v>119.44455644829111</c:v>
                </c:pt>
                <c:pt idx="362">
                  <c:v>119.44455644829111</c:v>
                </c:pt>
                <c:pt idx="363">
                  <c:v>119.44455644829111</c:v>
                </c:pt>
                <c:pt idx="364">
                  <c:v>119.44455644829111</c:v>
                </c:pt>
                <c:pt idx="365">
                  <c:v>127.90897946252304</c:v>
                </c:pt>
                <c:pt idx="366">
                  <c:v>127.90897946252304</c:v>
                </c:pt>
                <c:pt idx="367">
                  <c:v>127.90897946252304</c:v>
                </c:pt>
                <c:pt idx="368">
                  <c:v>127.90897946252304</c:v>
                </c:pt>
                <c:pt idx="369">
                  <c:v>127.90897946252304</c:v>
                </c:pt>
                <c:pt idx="370">
                  <c:v>127.90897946252304</c:v>
                </c:pt>
                <c:pt idx="371">
                  <c:v>127.90897946252304</c:v>
                </c:pt>
                <c:pt idx="372">
                  <c:v>127.90897946252304</c:v>
                </c:pt>
                <c:pt idx="373">
                  <c:v>127.90897946252304</c:v>
                </c:pt>
                <c:pt idx="374">
                  <c:v>127.90897946252304</c:v>
                </c:pt>
                <c:pt idx="375">
                  <c:v>127.90897946252304</c:v>
                </c:pt>
                <c:pt idx="376">
                  <c:v>127.90897946252304</c:v>
                </c:pt>
                <c:pt idx="377">
                  <c:v>127.90897946252304</c:v>
                </c:pt>
                <c:pt idx="378">
                  <c:v>127.90897946252304</c:v>
                </c:pt>
                <c:pt idx="379">
                  <c:v>127.90897946252304</c:v>
                </c:pt>
                <c:pt idx="380">
                  <c:v>127.90897946252304</c:v>
                </c:pt>
                <c:pt idx="381">
                  <c:v>127.90897946252304</c:v>
                </c:pt>
                <c:pt idx="382">
                  <c:v>127.90897946252304</c:v>
                </c:pt>
                <c:pt idx="383">
                  <c:v>127.90897946252304</c:v>
                </c:pt>
                <c:pt idx="384">
                  <c:v>127.90897946252304</c:v>
                </c:pt>
                <c:pt idx="385">
                  <c:v>127.90897946252304</c:v>
                </c:pt>
                <c:pt idx="386">
                  <c:v>127.90897946252304</c:v>
                </c:pt>
                <c:pt idx="387">
                  <c:v>127.90897946252304</c:v>
                </c:pt>
                <c:pt idx="388">
                  <c:v>127.90897946252304</c:v>
                </c:pt>
                <c:pt idx="389">
                  <c:v>127.90897946252304</c:v>
                </c:pt>
                <c:pt idx="390">
                  <c:v>127.90897946252304</c:v>
                </c:pt>
                <c:pt idx="391">
                  <c:v>127.90897946252304</c:v>
                </c:pt>
                <c:pt idx="392">
                  <c:v>127.90897946252304</c:v>
                </c:pt>
                <c:pt idx="393">
                  <c:v>128.18908398701601</c:v>
                </c:pt>
                <c:pt idx="394">
                  <c:v>128.18908398701601</c:v>
                </c:pt>
                <c:pt idx="395">
                  <c:v>128.18908398701601</c:v>
                </c:pt>
                <c:pt idx="396">
                  <c:v>128.18908398701601</c:v>
                </c:pt>
                <c:pt idx="397">
                  <c:v>128.18908398701601</c:v>
                </c:pt>
                <c:pt idx="398">
                  <c:v>128.18908398701601</c:v>
                </c:pt>
                <c:pt idx="399">
                  <c:v>128.18908398701601</c:v>
                </c:pt>
                <c:pt idx="400">
                  <c:v>128.18908398701601</c:v>
                </c:pt>
                <c:pt idx="401">
                  <c:v>128.18908398701601</c:v>
                </c:pt>
                <c:pt idx="402">
                  <c:v>128.18908398701601</c:v>
                </c:pt>
                <c:pt idx="403">
                  <c:v>128.18908398701601</c:v>
                </c:pt>
                <c:pt idx="404">
                  <c:v>128.18908398701601</c:v>
                </c:pt>
                <c:pt idx="405">
                  <c:v>128.18908398701601</c:v>
                </c:pt>
                <c:pt idx="406">
                  <c:v>128.18908398701601</c:v>
                </c:pt>
                <c:pt idx="407">
                  <c:v>128.18908398701601</c:v>
                </c:pt>
                <c:pt idx="408">
                  <c:v>128.18908398701601</c:v>
                </c:pt>
                <c:pt idx="409">
                  <c:v>128.18908398701601</c:v>
                </c:pt>
                <c:pt idx="410">
                  <c:v>128.18908398701601</c:v>
                </c:pt>
                <c:pt idx="411">
                  <c:v>128.18908398701601</c:v>
                </c:pt>
                <c:pt idx="412">
                  <c:v>128.18908398701601</c:v>
                </c:pt>
                <c:pt idx="413">
                  <c:v>128.18908398701601</c:v>
                </c:pt>
                <c:pt idx="414">
                  <c:v>128.18908398701601</c:v>
                </c:pt>
                <c:pt idx="415">
                  <c:v>128.18908398701601</c:v>
                </c:pt>
                <c:pt idx="416">
                  <c:v>128.18908398701601</c:v>
                </c:pt>
                <c:pt idx="417">
                  <c:v>128.18908398701601</c:v>
                </c:pt>
                <c:pt idx="418">
                  <c:v>128.18908398701601</c:v>
                </c:pt>
                <c:pt idx="419">
                  <c:v>128.18908398701601</c:v>
                </c:pt>
                <c:pt idx="420">
                  <c:v>128.18908398701601</c:v>
                </c:pt>
                <c:pt idx="421">
                  <c:v>128.18908398701601</c:v>
                </c:pt>
                <c:pt idx="422">
                  <c:v>128.18908398701601</c:v>
                </c:pt>
                <c:pt idx="423">
                  <c:v>128.18908398701601</c:v>
                </c:pt>
                <c:pt idx="424">
                  <c:v>125.90182729691037</c:v>
                </c:pt>
                <c:pt idx="425">
                  <c:v>125.90182729691037</c:v>
                </c:pt>
                <c:pt idx="426">
                  <c:v>125.90182729691037</c:v>
                </c:pt>
                <c:pt idx="427">
                  <c:v>125.90182729691037</c:v>
                </c:pt>
                <c:pt idx="428">
                  <c:v>125.90182729691037</c:v>
                </c:pt>
                <c:pt idx="429">
                  <c:v>125.90182729691037</c:v>
                </c:pt>
                <c:pt idx="430">
                  <c:v>125.90182729691037</c:v>
                </c:pt>
                <c:pt idx="431">
                  <c:v>125.90182729691037</c:v>
                </c:pt>
                <c:pt idx="432">
                  <c:v>125.90182729691037</c:v>
                </c:pt>
                <c:pt idx="433">
                  <c:v>125.90182729691037</c:v>
                </c:pt>
                <c:pt idx="434">
                  <c:v>125.90182729691037</c:v>
                </c:pt>
                <c:pt idx="435">
                  <c:v>125.90182729691037</c:v>
                </c:pt>
                <c:pt idx="436">
                  <c:v>125.90182729691037</c:v>
                </c:pt>
                <c:pt idx="437">
                  <c:v>125.90182729691037</c:v>
                </c:pt>
                <c:pt idx="438">
                  <c:v>125.90182729691037</c:v>
                </c:pt>
                <c:pt idx="439">
                  <c:v>125.90182729691037</c:v>
                </c:pt>
                <c:pt idx="440">
                  <c:v>125.90182729691037</c:v>
                </c:pt>
                <c:pt idx="441">
                  <c:v>125.90182729691037</c:v>
                </c:pt>
                <c:pt idx="442">
                  <c:v>125.90182729691037</c:v>
                </c:pt>
                <c:pt idx="443">
                  <c:v>125.90182729691037</c:v>
                </c:pt>
                <c:pt idx="444">
                  <c:v>125.90182729691037</c:v>
                </c:pt>
                <c:pt idx="445">
                  <c:v>125.90182729691037</c:v>
                </c:pt>
                <c:pt idx="446">
                  <c:v>125.90182729691037</c:v>
                </c:pt>
                <c:pt idx="447">
                  <c:v>125.90182729691037</c:v>
                </c:pt>
                <c:pt idx="448">
                  <c:v>125.90182729691037</c:v>
                </c:pt>
                <c:pt idx="449">
                  <c:v>125.90182729691037</c:v>
                </c:pt>
                <c:pt idx="450">
                  <c:v>125.90182729691037</c:v>
                </c:pt>
                <c:pt idx="451">
                  <c:v>125.90182729691037</c:v>
                </c:pt>
                <c:pt idx="452">
                  <c:v>125.90182729691037</c:v>
                </c:pt>
                <c:pt idx="453">
                  <c:v>125.90182729691037</c:v>
                </c:pt>
                <c:pt idx="454">
                  <c:v>98.741424078570617</c:v>
                </c:pt>
                <c:pt idx="455">
                  <c:v>98.741424078570617</c:v>
                </c:pt>
                <c:pt idx="456">
                  <c:v>98.741424078570617</c:v>
                </c:pt>
                <c:pt idx="457">
                  <c:v>98.741424078570617</c:v>
                </c:pt>
                <c:pt idx="458">
                  <c:v>98.741424078570617</c:v>
                </c:pt>
                <c:pt idx="459">
                  <c:v>98.741424078570617</c:v>
                </c:pt>
                <c:pt idx="460">
                  <c:v>98.741424078570617</c:v>
                </c:pt>
                <c:pt idx="461">
                  <c:v>98.741424078570617</c:v>
                </c:pt>
                <c:pt idx="462">
                  <c:v>98.741424078570617</c:v>
                </c:pt>
                <c:pt idx="463">
                  <c:v>98.741424078570617</c:v>
                </c:pt>
                <c:pt idx="464">
                  <c:v>98.741424078570617</c:v>
                </c:pt>
                <c:pt idx="465">
                  <c:v>98.741424078570617</c:v>
                </c:pt>
                <c:pt idx="466">
                  <c:v>98.741424078570617</c:v>
                </c:pt>
                <c:pt idx="467">
                  <c:v>98.741424078570617</c:v>
                </c:pt>
                <c:pt idx="468">
                  <c:v>98.741424078570617</c:v>
                </c:pt>
                <c:pt idx="469">
                  <c:v>98.741424078570617</c:v>
                </c:pt>
                <c:pt idx="470">
                  <c:v>98.741424078570617</c:v>
                </c:pt>
                <c:pt idx="471">
                  <c:v>98.741424078570617</c:v>
                </c:pt>
                <c:pt idx="472">
                  <c:v>98.741424078570617</c:v>
                </c:pt>
                <c:pt idx="473">
                  <c:v>98.741424078570617</c:v>
                </c:pt>
                <c:pt idx="474">
                  <c:v>98.741424078570617</c:v>
                </c:pt>
                <c:pt idx="475">
                  <c:v>98.741424078570617</c:v>
                </c:pt>
                <c:pt idx="476">
                  <c:v>98.741424078570617</c:v>
                </c:pt>
                <c:pt idx="477">
                  <c:v>98.741424078570617</c:v>
                </c:pt>
                <c:pt idx="478">
                  <c:v>98.741424078570617</c:v>
                </c:pt>
                <c:pt idx="479">
                  <c:v>98.741424078570617</c:v>
                </c:pt>
                <c:pt idx="480">
                  <c:v>98.741424078570617</c:v>
                </c:pt>
                <c:pt idx="481">
                  <c:v>98.741424078570617</c:v>
                </c:pt>
                <c:pt idx="482">
                  <c:v>98.741424078570617</c:v>
                </c:pt>
                <c:pt idx="483">
                  <c:v>98.741424078570617</c:v>
                </c:pt>
                <c:pt idx="484">
                  <c:v>98.741424078570617</c:v>
                </c:pt>
                <c:pt idx="485">
                  <c:v>62.091495991055417</c:v>
                </c:pt>
                <c:pt idx="486">
                  <c:v>62.091495991055417</c:v>
                </c:pt>
                <c:pt idx="487">
                  <c:v>62.091495991055417</c:v>
                </c:pt>
                <c:pt idx="488">
                  <c:v>62.091495991055417</c:v>
                </c:pt>
                <c:pt idx="489">
                  <c:v>62.091495991055417</c:v>
                </c:pt>
                <c:pt idx="490">
                  <c:v>62.091495991055417</c:v>
                </c:pt>
                <c:pt idx="491">
                  <c:v>62.091495991055417</c:v>
                </c:pt>
                <c:pt idx="492">
                  <c:v>62.091495991055417</c:v>
                </c:pt>
                <c:pt idx="493">
                  <c:v>62.091495991055417</c:v>
                </c:pt>
                <c:pt idx="494">
                  <c:v>62.091495991055417</c:v>
                </c:pt>
                <c:pt idx="495">
                  <c:v>62.091495991055417</c:v>
                </c:pt>
                <c:pt idx="496">
                  <c:v>62.091495991055417</c:v>
                </c:pt>
                <c:pt idx="497">
                  <c:v>62.091495991055417</c:v>
                </c:pt>
                <c:pt idx="498">
                  <c:v>62.091495991055417</c:v>
                </c:pt>
                <c:pt idx="499">
                  <c:v>62.091495991055417</c:v>
                </c:pt>
                <c:pt idx="500">
                  <c:v>62.091495991055417</c:v>
                </c:pt>
                <c:pt idx="501">
                  <c:v>62.091495991055417</c:v>
                </c:pt>
                <c:pt idx="502">
                  <c:v>62.091495991055417</c:v>
                </c:pt>
                <c:pt idx="503">
                  <c:v>62.091495991055417</c:v>
                </c:pt>
                <c:pt idx="504">
                  <c:v>62.091495991055417</c:v>
                </c:pt>
                <c:pt idx="505">
                  <c:v>62.091495991055417</c:v>
                </c:pt>
                <c:pt idx="506">
                  <c:v>62.091495991055417</c:v>
                </c:pt>
                <c:pt idx="507">
                  <c:v>62.091495991055417</c:v>
                </c:pt>
                <c:pt idx="508">
                  <c:v>62.091495991055417</c:v>
                </c:pt>
                <c:pt idx="509">
                  <c:v>62.091495991055417</c:v>
                </c:pt>
                <c:pt idx="510">
                  <c:v>62.091495991055417</c:v>
                </c:pt>
                <c:pt idx="511">
                  <c:v>62.091495991055417</c:v>
                </c:pt>
                <c:pt idx="512">
                  <c:v>62.091495991055417</c:v>
                </c:pt>
                <c:pt idx="513">
                  <c:v>62.091495991055417</c:v>
                </c:pt>
                <c:pt idx="514">
                  <c:v>62.091495991055417</c:v>
                </c:pt>
                <c:pt idx="515">
                  <c:v>26.601704529721381</c:v>
                </c:pt>
                <c:pt idx="516">
                  <c:v>26.601704529721381</c:v>
                </c:pt>
                <c:pt idx="517">
                  <c:v>26.601704529721381</c:v>
                </c:pt>
                <c:pt idx="518">
                  <c:v>26.601704529721381</c:v>
                </c:pt>
                <c:pt idx="519">
                  <c:v>26.601704529721381</c:v>
                </c:pt>
                <c:pt idx="520">
                  <c:v>26.601704529721381</c:v>
                </c:pt>
                <c:pt idx="521">
                  <c:v>26.601704529721381</c:v>
                </c:pt>
                <c:pt idx="522">
                  <c:v>26.601704529721381</c:v>
                </c:pt>
                <c:pt idx="523">
                  <c:v>26.601704529721381</c:v>
                </c:pt>
                <c:pt idx="524">
                  <c:v>26.601704529721381</c:v>
                </c:pt>
                <c:pt idx="525">
                  <c:v>26.601704529721381</c:v>
                </c:pt>
                <c:pt idx="526">
                  <c:v>26.601704529721381</c:v>
                </c:pt>
                <c:pt idx="527">
                  <c:v>26.601704529721381</c:v>
                </c:pt>
                <c:pt idx="528">
                  <c:v>26.601704529721381</c:v>
                </c:pt>
                <c:pt idx="529">
                  <c:v>26.601704529721381</c:v>
                </c:pt>
                <c:pt idx="530">
                  <c:v>26.601704529721381</c:v>
                </c:pt>
                <c:pt idx="531">
                  <c:v>26.601704529721381</c:v>
                </c:pt>
                <c:pt idx="532">
                  <c:v>26.601704529721381</c:v>
                </c:pt>
                <c:pt idx="533">
                  <c:v>26.601704529721381</c:v>
                </c:pt>
                <c:pt idx="534">
                  <c:v>26.601704529721381</c:v>
                </c:pt>
                <c:pt idx="535">
                  <c:v>26.601704529721381</c:v>
                </c:pt>
                <c:pt idx="536">
                  <c:v>26.601704529721381</c:v>
                </c:pt>
                <c:pt idx="537">
                  <c:v>26.601704529721381</c:v>
                </c:pt>
                <c:pt idx="538">
                  <c:v>26.601704529721381</c:v>
                </c:pt>
                <c:pt idx="539">
                  <c:v>26.601704529721381</c:v>
                </c:pt>
                <c:pt idx="540">
                  <c:v>26.601704529721381</c:v>
                </c:pt>
                <c:pt idx="541">
                  <c:v>26.601704529721381</c:v>
                </c:pt>
                <c:pt idx="542">
                  <c:v>26.601704529721381</c:v>
                </c:pt>
                <c:pt idx="543">
                  <c:v>26.601704529721381</c:v>
                </c:pt>
                <c:pt idx="544">
                  <c:v>26.601704529721381</c:v>
                </c:pt>
                <c:pt idx="545">
                  <c:v>26.601704529721381</c:v>
                </c:pt>
                <c:pt idx="546">
                  <c:v>15.940810769841702</c:v>
                </c:pt>
                <c:pt idx="547">
                  <c:v>15.940810769841702</c:v>
                </c:pt>
                <c:pt idx="548">
                  <c:v>15.940810769841702</c:v>
                </c:pt>
                <c:pt idx="549">
                  <c:v>15.940810769841702</c:v>
                </c:pt>
                <c:pt idx="550">
                  <c:v>15.940810769841702</c:v>
                </c:pt>
                <c:pt idx="551">
                  <c:v>15.940810769841702</c:v>
                </c:pt>
                <c:pt idx="552">
                  <c:v>15.940810769841702</c:v>
                </c:pt>
                <c:pt idx="553">
                  <c:v>15.940810769841702</c:v>
                </c:pt>
                <c:pt idx="554">
                  <c:v>15.940810769841702</c:v>
                </c:pt>
                <c:pt idx="555">
                  <c:v>15.940810769841702</c:v>
                </c:pt>
                <c:pt idx="556">
                  <c:v>15.940810769841702</c:v>
                </c:pt>
                <c:pt idx="557">
                  <c:v>15.940810769841702</c:v>
                </c:pt>
                <c:pt idx="558">
                  <c:v>15.940810769841702</c:v>
                </c:pt>
                <c:pt idx="559">
                  <c:v>15.940810769841702</c:v>
                </c:pt>
                <c:pt idx="560">
                  <c:v>15.940810769841702</c:v>
                </c:pt>
                <c:pt idx="561">
                  <c:v>15.940810769841702</c:v>
                </c:pt>
                <c:pt idx="562">
                  <c:v>15.940810769841702</c:v>
                </c:pt>
                <c:pt idx="563">
                  <c:v>15.940810769841702</c:v>
                </c:pt>
                <c:pt idx="564">
                  <c:v>15.940810769841702</c:v>
                </c:pt>
                <c:pt idx="565">
                  <c:v>15.940810769841702</c:v>
                </c:pt>
                <c:pt idx="566">
                  <c:v>15.940810769841702</c:v>
                </c:pt>
                <c:pt idx="567">
                  <c:v>15.940810769841702</c:v>
                </c:pt>
                <c:pt idx="568">
                  <c:v>15.940810769841702</c:v>
                </c:pt>
                <c:pt idx="569">
                  <c:v>15.940810769841702</c:v>
                </c:pt>
                <c:pt idx="570">
                  <c:v>15.940810769841702</c:v>
                </c:pt>
                <c:pt idx="571">
                  <c:v>15.940810769841702</c:v>
                </c:pt>
                <c:pt idx="572">
                  <c:v>15.940810769841702</c:v>
                </c:pt>
                <c:pt idx="573">
                  <c:v>15.940810769841702</c:v>
                </c:pt>
                <c:pt idx="574">
                  <c:v>15.940810769841702</c:v>
                </c:pt>
                <c:pt idx="575">
                  <c:v>15.940810769841702</c:v>
                </c:pt>
                <c:pt idx="576">
                  <c:v>15.940810769841702</c:v>
                </c:pt>
                <c:pt idx="577">
                  <c:v>20.220393285105605</c:v>
                </c:pt>
                <c:pt idx="578">
                  <c:v>20.220393285105605</c:v>
                </c:pt>
                <c:pt idx="579">
                  <c:v>20.220393285105605</c:v>
                </c:pt>
                <c:pt idx="580">
                  <c:v>20.220393285105605</c:v>
                </c:pt>
                <c:pt idx="581">
                  <c:v>20.220393285105605</c:v>
                </c:pt>
                <c:pt idx="582">
                  <c:v>20.220393285105605</c:v>
                </c:pt>
                <c:pt idx="583">
                  <c:v>20.220393285105605</c:v>
                </c:pt>
                <c:pt idx="584">
                  <c:v>20.220393285105605</c:v>
                </c:pt>
                <c:pt idx="585">
                  <c:v>20.220393285105605</c:v>
                </c:pt>
                <c:pt idx="586">
                  <c:v>20.220393285105605</c:v>
                </c:pt>
                <c:pt idx="587">
                  <c:v>20.220393285105605</c:v>
                </c:pt>
                <c:pt idx="588">
                  <c:v>20.220393285105605</c:v>
                </c:pt>
                <c:pt idx="589">
                  <c:v>20.220393285105605</c:v>
                </c:pt>
                <c:pt idx="590">
                  <c:v>20.220393285105605</c:v>
                </c:pt>
                <c:pt idx="591">
                  <c:v>20.220393285105605</c:v>
                </c:pt>
                <c:pt idx="592">
                  <c:v>20.220393285105605</c:v>
                </c:pt>
                <c:pt idx="593">
                  <c:v>20.220393285105605</c:v>
                </c:pt>
                <c:pt idx="594">
                  <c:v>20.220393285105605</c:v>
                </c:pt>
                <c:pt idx="595">
                  <c:v>20.220393285105605</c:v>
                </c:pt>
                <c:pt idx="596">
                  <c:v>20.220393285105605</c:v>
                </c:pt>
                <c:pt idx="597">
                  <c:v>20.220393285105605</c:v>
                </c:pt>
                <c:pt idx="598">
                  <c:v>20.220393285105605</c:v>
                </c:pt>
                <c:pt idx="599">
                  <c:v>20.220393285105605</c:v>
                </c:pt>
                <c:pt idx="600">
                  <c:v>20.220393285105605</c:v>
                </c:pt>
                <c:pt idx="601">
                  <c:v>20.220393285105605</c:v>
                </c:pt>
                <c:pt idx="602">
                  <c:v>20.220393285105605</c:v>
                </c:pt>
                <c:pt idx="603">
                  <c:v>20.220393285105605</c:v>
                </c:pt>
                <c:pt idx="604">
                  <c:v>20.220393285105605</c:v>
                </c:pt>
                <c:pt idx="605">
                  <c:v>20.220393285105605</c:v>
                </c:pt>
                <c:pt idx="606">
                  <c:v>20.220393285105605</c:v>
                </c:pt>
                <c:pt idx="607">
                  <c:v>40.400211353346023</c:v>
                </c:pt>
                <c:pt idx="608">
                  <c:v>40.400211353346023</c:v>
                </c:pt>
                <c:pt idx="609">
                  <c:v>40.400211353346023</c:v>
                </c:pt>
                <c:pt idx="610">
                  <c:v>40.400211353346023</c:v>
                </c:pt>
                <c:pt idx="611">
                  <c:v>40.400211353346023</c:v>
                </c:pt>
                <c:pt idx="612">
                  <c:v>40.400211353346023</c:v>
                </c:pt>
                <c:pt idx="613">
                  <c:v>40.400211353346023</c:v>
                </c:pt>
                <c:pt idx="614">
                  <c:v>40.400211353346023</c:v>
                </c:pt>
                <c:pt idx="615">
                  <c:v>40.400211353346023</c:v>
                </c:pt>
                <c:pt idx="616">
                  <c:v>40.400211353346023</c:v>
                </c:pt>
                <c:pt idx="617">
                  <c:v>40.400211353346023</c:v>
                </c:pt>
                <c:pt idx="618">
                  <c:v>40.400211353346023</c:v>
                </c:pt>
                <c:pt idx="619">
                  <c:v>40.400211353346023</c:v>
                </c:pt>
                <c:pt idx="620">
                  <c:v>40.400211353346023</c:v>
                </c:pt>
                <c:pt idx="621">
                  <c:v>40.400211353346023</c:v>
                </c:pt>
                <c:pt idx="622">
                  <c:v>40.400211353346023</c:v>
                </c:pt>
                <c:pt idx="623">
                  <c:v>40.400211353346023</c:v>
                </c:pt>
                <c:pt idx="624">
                  <c:v>40.400211353346023</c:v>
                </c:pt>
                <c:pt idx="625">
                  <c:v>40.400211353346023</c:v>
                </c:pt>
                <c:pt idx="626">
                  <c:v>40.400211353346023</c:v>
                </c:pt>
                <c:pt idx="627">
                  <c:v>40.400211353346023</c:v>
                </c:pt>
                <c:pt idx="628">
                  <c:v>40.400211353346023</c:v>
                </c:pt>
                <c:pt idx="629">
                  <c:v>40.400211353346023</c:v>
                </c:pt>
                <c:pt idx="630">
                  <c:v>40.400211353346023</c:v>
                </c:pt>
                <c:pt idx="631">
                  <c:v>40.400211353346023</c:v>
                </c:pt>
                <c:pt idx="632">
                  <c:v>40.400211353346023</c:v>
                </c:pt>
                <c:pt idx="633">
                  <c:v>40.400211353346023</c:v>
                </c:pt>
                <c:pt idx="634">
                  <c:v>40.400211353346023</c:v>
                </c:pt>
                <c:pt idx="635">
                  <c:v>40.400211353346023</c:v>
                </c:pt>
                <c:pt idx="636">
                  <c:v>40.400211353346023</c:v>
                </c:pt>
                <c:pt idx="637">
                  <c:v>40.400211353346023</c:v>
                </c:pt>
                <c:pt idx="638">
                  <c:v>80.938788836501317</c:v>
                </c:pt>
                <c:pt idx="639">
                  <c:v>80.938788836501317</c:v>
                </c:pt>
                <c:pt idx="640">
                  <c:v>80.938788836501317</c:v>
                </c:pt>
                <c:pt idx="641">
                  <c:v>80.938788836501317</c:v>
                </c:pt>
                <c:pt idx="642">
                  <c:v>80.938788836501317</c:v>
                </c:pt>
                <c:pt idx="643">
                  <c:v>80.938788836501317</c:v>
                </c:pt>
                <c:pt idx="644">
                  <c:v>80.938788836501317</c:v>
                </c:pt>
                <c:pt idx="645">
                  <c:v>80.938788836501317</c:v>
                </c:pt>
                <c:pt idx="646">
                  <c:v>80.938788836501317</c:v>
                </c:pt>
                <c:pt idx="647">
                  <c:v>80.938788836501317</c:v>
                </c:pt>
                <c:pt idx="648">
                  <c:v>80.938788836501317</c:v>
                </c:pt>
                <c:pt idx="649">
                  <c:v>80.938788836501317</c:v>
                </c:pt>
                <c:pt idx="650">
                  <c:v>80.938788836501317</c:v>
                </c:pt>
                <c:pt idx="651">
                  <c:v>80.938788836501317</c:v>
                </c:pt>
                <c:pt idx="652">
                  <c:v>80.938788836501317</c:v>
                </c:pt>
                <c:pt idx="653">
                  <c:v>80.938788836501317</c:v>
                </c:pt>
                <c:pt idx="654">
                  <c:v>80.938788836501317</c:v>
                </c:pt>
                <c:pt idx="655">
                  <c:v>80.938788836501317</c:v>
                </c:pt>
                <c:pt idx="656">
                  <c:v>80.938788836501317</c:v>
                </c:pt>
                <c:pt idx="657">
                  <c:v>80.938788836501317</c:v>
                </c:pt>
                <c:pt idx="658">
                  <c:v>80.938788836501317</c:v>
                </c:pt>
                <c:pt idx="659">
                  <c:v>80.938788836501317</c:v>
                </c:pt>
                <c:pt idx="660">
                  <c:v>80.938788836501317</c:v>
                </c:pt>
                <c:pt idx="661">
                  <c:v>80.938788836501317</c:v>
                </c:pt>
                <c:pt idx="662">
                  <c:v>80.938788836501317</c:v>
                </c:pt>
                <c:pt idx="663">
                  <c:v>80.938788836501317</c:v>
                </c:pt>
                <c:pt idx="664">
                  <c:v>80.938788836501317</c:v>
                </c:pt>
                <c:pt idx="665">
                  <c:v>80.938788836501317</c:v>
                </c:pt>
                <c:pt idx="666">
                  <c:v>80.938788836501317</c:v>
                </c:pt>
                <c:pt idx="667">
                  <c:v>80.938788836501317</c:v>
                </c:pt>
                <c:pt idx="668">
                  <c:v>105.77564059458246</c:v>
                </c:pt>
                <c:pt idx="669">
                  <c:v>105.77564059458246</c:v>
                </c:pt>
                <c:pt idx="670">
                  <c:v>105.77564059458246</c:v>
                </c:pt>
                <c:pt idx="671">
                  <c:v>105.77564059458246</c:v>
                </c:pt>
                <c:pt idx="672">
                  <c:v>105.77564059458246</c:v>
                </c:pt>
                <c:pt idx="673">
                  <c:v>105.77564059458246</c:v>
                </c:pt>
                <c:pt idx="674">
                  <c:v>105.77564059458246</c:v>
                </c:pt>
                <c:pt idx="675">
                  <c:v>105.77564059458246</c:v>
                </c:pt>
                <c:pt idx="676">
                  <c:v>105.77564059458246</c:v>
                </c:pt>
                <c:pt idx="677">
                  <c:v>105.77564059458246</c:v>
                </c:pt>
                <c:pt idx="678">
                  <c:v>105.77564059458246</c:v>
                </c:pt>
                <c:pt idx="679">
                  <c:v>105.77564059458246</c:v>
                </c:pt>
                <c:pt idx="680">
                  <c:v>105.77564059458246</c:v>
                </c:pt>
                <c:pt idx="681">
                  <c:v>105.77564059458246</c:v>
                </c:pt>
                <c:pt idx="682">
                  <c:v>105.77564059458246</c:v>
                </c:pt>
                <c:pt idx="683">
                  <c:v>105.77564059458246</c:v>
                </c:pt>
                <c:pt idx="684">
                  <c:v>105.77564059458246</c:v>
                </c:pt>
                <c:pt idx="685">
                  <c:v>105.77564059458246</c:v>
                </c:pt>
                <c:pt idx="686">
                  <c:v>105.77564059458246</c:v>
                </c:pt>
                <c:pt idx="687">
                  <c:v>105.77564059458246</c:v>
                </c:pt>
                <c:pt idx="688">
                  <c:v>105.77564059458246</c:v>
                </c:pt>
                <c:pt idx="689">
                  <c:v>105.77564059458246</c:v>
                </c:pt>
                <c:pt idx="690">
                  <c:v>105.77564059458246</c:v>
                </c:pt>
                <c:pt idx="691">
                  <c:v>105.77564059458246</c:v>
                </c:pt>
                <c:pt idx="692">
                  <c:v>105.77564059458246</c:v>
                </c:pt>
                <c:pt idx="693">
                  <c:v>105.77564059458246</c:v>
                </c:pt>
                <c:pt idx="694">
                  <c:v>105.77564059458246</c:v>
                </c:pt>
                <c:pt idx="695">
                  <c:v>105.77564059458246</c:v>
                </c:pt>
                <c:pt idx="696">
                  <c:v>105.77564059458246</c:v>
                </c:pt>
                <c:pt idx="697">
                  <c:v>105.77564059458246</c:v>
                </c:pt>
                <c:pt idx="698">
                  <c:v>105.77564059458246</c:v>
                </c:pt>
                <c:pt idx="699">
                  <c:v>117.73333309338341</c:v>
                </c:pt>
                <c:pt idx="700">
                  <c:v>117.73333309338341</c:v>
                </c:pt>
                <c:pt idx="701">
                  <c:v>117.73333309338341</c:v>
                </c:pt>
                <c:pt idx="702">
                  <c:v>117.73333309338341</c:v>
                </c:pt>
                <c:pt idx="703">
                  <c:v>117.73333309338341</c:v>
                </c:pt>
                <c:pt idx="704">
                  <c:v>117.73333309338341</c:v>
                </c:pt>
                <c:pt idx="705">
                  <c:v>117.73333309338341</c:v>
                </c:pt>
                <c:pt idx="706">
                  <c:v>117.73333309338341</c:v>
                </c:pt>
                <c:pt idx="707">
                  <c:v>117.73333309338341</c:v>
                </c:pt>
                <c:pt idx="708">
                  <c:v>117.73333309338341</c:v>
                </c:pt>
                <c:pt idx="709">
                  <c:v>117.73333309338341</c:v>
                </c:pt>
                <c:pt idx="710">
                  <c:v>117.73333309338341</c:v>
                </c:pt>
                <c:pt idx="711">
                  <c:v>117.73333309338341</c:v>
                </c:pt>
                <c:pt idx="712">
                  <c:v>117.73333309338341</c:v>
                </c:pt>
                <c:pt idx="713">
                  <c:v>117.73333309338341</c:v>
                </c:pt>
                <c:pt idx="714">
                  <c:v>117.73333309338341</c:v>
                </c:pt>
                <c:pt idx="715">
                  <c:v>117.73333309338341</c:v>
                </c:pt>
                <c:pt idx="716">
                  <c:v>117.73333309338341</c:v>
                </c:pt>
                <c:pt idx="717">
                  <c:v>117.73333309338341</c:v>
                </c:pt>
                <c:pt idx="718">
                  <c:v>117.73333309338341</c:v>
                </c:pt>
                <c:pt idx="719">
                  <c:v>117.73333309338341</c:v>
                </c:pt>
                <c:pt idx="720">
                  <c:v>117.73333309338341</c:v>
                </c:pt>
                <c:pt idx="721">
                  <c:v>117.73333309338341</c:v>
                </c:pt>
                <c:pt idx="722">
                  <c:v>117.73333309338341</c:v>
                </c:pt>
                <c:pt idx="723">
                  <c:v>117.73333309338341</c:v>
                </c:pt>
                <c:pt idx="724">
                  <c:v>117.73333309338341</c:v>
                </c:pt>
                <c:pt idx="725">
                  <c:v>117.73333309338341</c:v>
                </c:pt>
                <c:pt idx="726">
                  <c:v>117.73333309338341</c:v>
                </c:pt>
                <c:pt idx="727">
                  <c:v>117.73333309338341</c:v>
                </c:pt>
                <c:pt idx="728">
                  <c:v>117.73333309338341</c:v>
                </c:pt>
                <c:pt idx="729">
                  <c:v>117.73333309338341</c:v>
                </c:pt>
                <c:pt idx="730">
                  <c:v>123.24675909882176</c:v>
                </c:pt>
                <c:pt idx="731">
                  <c:v>123.24675909882176</c:v>
                </c:pt>
                <c:pt idx="732">
                  <c:v>123.24675909882176</c:v>
                </c:pt>
                <c:pt idx="733">
                  <c:v>123.24675909882176</c:v>
                </c:pt>
                <c:pt idx="734">
                  <c:v>123.24675909882176</c:v>
                </c:pt>
                <c:pt idx="735">
                  <c:v>123.24675909882176</c:v>
                </c:pt>
                <c:pt idx="736">
                  <c:v>123.24675909882176</c:v>
                </c:pt>
                <c:pt idx="737">
                  <c:v>123.24675909882176</c:v>
                </c:pt>
                <c:pt idx="738">
                  <c:v>123.24675909882176</c:v>
                </c:pt>
                <c:pt idx="739">
                  <c:v>123.24675909882176</c:v>
                </c:pt>
                <c:pt idx="740">
                  <c:v>123.24675909882176</c:v>
                </c:pt>
                <c:pt idx="741">
                  <c:v>123.24675909882176</c:v>
                </c:pt>
                <c:pt idx="742">
                  <c:v>123.24675909882176</c:v>
                </c:pt>
                <c:pt idx="743">
                  <c:v>123.24675909882176</c:v>
                </c:pt>
                <c:pt idx="744">
                  <c:v>123.24675909882176</c:v>
                </c:pt>
                <c:pt idx="745">
                  <c:v>123.24675909882176</c:v>
                </c:pt>
                <c:pt idx="746">
                  <c:v>123.24675909882176</c:v>
                </c:pt>
                <c:pt idx="747">
                  <c:v>123.24675909882176</c:v>
                </c:pt>
                <c:pt idx="748">
                  <c:v>123.24675909882176</c:v>
                </c:pt>
                <c:pt idx="749">
                  <c:v>123.24675909882176</c:v>
                </c:pt>
                <c:pt idx="750">
                  <c:v>123.24675909882176</c:v>
                </c:pt>
                <c:pt idx="751">
                  <c:v>123.24675909882176</c:v>
                </c:pt>
                <c:pt idx="752">
                  <c:v>123.24675909882176</c:v>
                </c:pt>
                <c:pt idx="753">
                  <c:v>123.24675909882176</c:v>
                </c:pt>
                <c:pt idx="754">
                  <c:v>123.24675909882176</c:v>
                </c:pt>
                <c:pt idx="755">
                  <c:v>123.24675909882176</c:v>
                </c:pt>
                <c:pt idx="756">
                  <c:v>123.24675909882176</c:v>
                </c:pt>
                <c:pt idx="757">
                  <c:v>123.24675909882176</c:v>
                </c:pt>
                <c:pt idx="758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 </c:v>
                  </c:pt>
                  <c:pt idx="334">
                    <c:v>2023 </c:v>
                  </c:pt>
                  <c:pt idx="699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22.064038620064959</c:v>
                </c:pt>
                <c:pt idx="1">
                  <c:v>41.94058828384658</c:v>
                </c:pt>
                <c:pt idx="2">
                  <c:v>40.886829097848434</c:v>
                </c:pt>
                <c:pt idx="3">
                  <c:v>39.933947491848436</c:v>
                </c:pt>
                <c:pt idx="4">
                  <c:v>24.057482091847504</c:v>
                </c:pt>
                <c:pt idx="5">
                  <c:v>28.396236431847505</c:v>
                </c:pt>
                <c:pt idx="6">
                  <c:v>30.345593323848437</c:v>
                </c:pt>
                <c:pt idx="7">
                  <c:v>31.577608177848436</c:v>
                </c:pt>
                <c:pt idx="8">
                  <c:v>36.294934372648335</c:v>
                </c:pt>
                <c:pt idx="9">
                  <c:v>44.299026102650195</c:v>
                </c:pt>
                <c:pt idx="10">
                  <c:v>49.327044512649273</c:v>
                </c:pt>
                <c:pt idx="11">
                  <c:v>38.052691846651129</c:v>
                </c:pt>
                <c:pt idx="12">
                  <c:v>20.073116136649269</c:v>
                </c:pt>
                <c:pt idx="13">
                  <c:v>28.380852538649268</c:v>
                </c:pt>
                <c:pt idx="14">
                  <c:v>35.482841400651132</c:v>
                </c:pt>
                <c:pt idx="15">
                  <c:v>29.611516519336924</c:v>
                </c:pt>
                <c:pt idx="16">
                  <c:v>44.633755531335062</c:v>
                </c:pt>
                <c:pt idx="17">
                  <c:v>49.378585881335994</c:v>
                </c:pt>
                <c:pt idx="18">
                  <c:v>34.800005225336925</c:v>
                </c:pt>
                <c:pt idx="19">
                  <c:v>41.206267895335991</c:v>
                </c:pt>
                <c:pt idx="20">
                  <c:v>41.903955069337854</c:v>
                </c:pt>
                <c:pt idx="21">
                  <c:v>42.939992395335061</c:v>
                </c:pt>
                <c:pt idx="22">
                  <c:v>33.073677456992442</c:v>
                </c:pt>
                <c:pt idx="23">
                  <c:v>38.823976576992443</c:v>
                </c:pt>
                <c:pt idx="24">
                  <c:v>33.172898378992443</c:v>
                </c:pt>
                <c:pt idx="25">
                  <c:v>33.968899250991512</c:v>
                </c:pt>
                <c:pt idx="26">
                  <c:v>33.866126194992447</c:v>
                </c:pt>
                <c:pt idx="27">
                  <c:v>25.648897052992442</c:v>
                </c:pt>
                <c:pt idx="28">
                  <c:v>31.391719412993378</c:v>
                </c:pt>
                <c:pt idx="29">
                  <c:v>40.784673179673312</c:v>
                </c:pt>
                <c:pt idx="30">
                  <c:v>49.315927419673315</c:v>
                </c:pt>
                <c:pt idx="31">
                  <c:v>39.349748935674242</c:v>
                </c:pt>
                <c:pt idx="32">
                  <c:v>48.881724543674245</c:v>
                </c:pt>
                <c:pt idx="33">
                  <c:v>45.742094035673311</c:v>
                </c:pt>
                <c:pt idx="34">
                  <c:v>60.618987323673309</c:v>
                </c:pt>
                <c:pt idx="35">
                  <c:v>36.964099775673311</c:v>
                </c:pt>
                <c:pt idx="36">
                  <c:v>62.300421105205558</c:v>
                </c:pt>
                <c:pt idx="37">
                  <c:v>54.79258792720556</c:v>
                </c:pt>
                <c:pt idx="38">
                  <c:v>60.629858955205556</c:v>
                </c:pt>
                <c:pt idx="39">
                  <c:v>59.165812285206492</c:v>
                </c:pt>
                <c:pt idx="40">
                  <c:v>60.547653731206488</c:v>
                </c:pt>
                <c:pt idx="41">
                  <c:v>63.689207503205559</c:v>
                </c:pt>
                <c:pt idx="42">
                  <c:v>88.789314825206489</c:v>
                </c:pt>
                <c:pt idx="43">
                  <c:v>106.00299378317858</c:v>
                </c:pt>
                <c:pt idx="44">
                  <c:v>76.527726677176716</c:v>
                </c:pt>
                <c:pt idx="45">
                  <c:v>83.819214599177656</c:v>
                </c:pt>
                <c:pt idx="46">
                  <c:v>73.140999351177655</c:v>
                </c:pt>
                <c:pt idx="47">
                  <c:v>63.440759083177653</c:v>
                </c:pt>
                <c:pt idx="48">
                  <c:v>64.563472147177663</c:v>
                </c:pt>
                <c:pt idx="49">
                  <c:v>71.529757761177663</c:v>
                </c:pt>
                <c:pt idx="50">
                  <c:v>96.653541922288952</c:v>
                </c:pt>
                <c:pt idx="51">
                  <c:v>108.81718818828989</c:v>
                </c:pt>
                <c:pt idx="52">
                  <c:v>101.39951637829083</c:v>
                </c:pt>
                <c:pt idx="53">
                  <c:v>97.732828272288955</c:v>
                </c:pt>
                <c:pt idx="54">
                  <c:v>77.183881546289896</c:v>
                </c:pt>
                <c:pt idx="55">
                  <c:v>88.084318582288944</c:v>
                </c:pt>
                <c:pt idx="56">
                  <c:v>100.24024737228989</c:v>
                </c:pt>
                <c:pt idx="57">
                  <c:v>77.083825651458611</c:v>
                </c:pt>
                <c:pt idx="58">
                  <c:v>78.783568207456753</c:v>
                </c:pt>
                <c:pt idx="59">
                  <c:v>79.621652601457697</c:v>
                </c:pt>
                <c:pt idx="60">
                  <c:v>63.652071265456755</c:v>
                </c:pt>
                <c:pt idx="61">
                  <c:v>52.926250857457688</c:v>
                </c:pt>
                <c:pt idx="62">
                  <c:v>72.057024007457684</c:v>
                </c:pt>
                <c:pt idx="63">
                  <c:v>96.13378803145676</c:v>
                </c:pt>
                <c:pt idx="64">
                  <c:v>76.231480753457234</c:v>
                </c:pt>
                <c:pt idx="65">
                  <c:v>56.790206899457232</c:v>
                </c:pt>
                <c:pt idx="66">
                  <c:v>53.223992833460024</c:v>
                </c:pt>
                <c:pt idx="67">
                  <c:v>70.652818067457233</c:v>
                </c:pt>
                <c:pt idx="68">
                  <c:v>40.918056189456301</c:v>
                </c:pt>
                <c:pt idx="69">
                  <c:v>46.868316089458169</c:v>
                </c:pt>
                <c:pt idx="70">
                  <c:v>73.202432325457238</c:v>
                </c:pt>
                <c:pt idx="71">
                  <c:v>97.029967481449177</c:v>
                </c:pt>
                <c:pt idx="72">
                  <c:v>81.191819453449156</c:v>
                </c:pt>
                <c:pt idx="73">
                  <c:v>74.553324233448251</c:v>
                </c:pt>
                <c:pt idx="74">
                  <c:v>65.376347637449172</c:v>
                </c:pt>
                <c:pt idx="75">
                  <c:v>72.665358119449166</c:v>
                </c:pt>
                <c:pt idx="76">
                  <c:v>79.34810926944823</c:v>
                </c:pt>
                <c:pt idx="77">
                  <c:v>82.780507059450102</c:v>
                </c:pt>
                <c:pt idx="78">
                  <c:v>91.179375421669945</c:v>
                </c:pt>
                <c:pt idx="79">
                  <c:v>107.24645708966996</c:v>
                </c:pt>
                <c:pt idx="80">
                  <c:v>109.59587319367088</c:v>
                </c:pt>
                <c:pt idx="81">
                  <c:v>79.516294011670894</c:v>
                </c:pt>
                <c:pt idx="82">
                  <c:v>91.745059781669966</c:v>
                </c:pt>
                <c:pt idx="83">
                  <c:v>101.44792483766902</c:v>
                </c:pt>
                <c:pt idx="84">
                  <c:v>104.48264529367088</c:v>
                </c:pt>
                <c:pt idx="85">
                  <c:v>99.326831420552693</c:v>
                </c:pt>
                <c:pt idx="86">
                  <c:v>114.03566418455084</c:v>
                </c:pt>
                <c:pt idx="87">
                  <c:v>117.81579688055271</c:v>
                </c:pt>
                <c:pt idx="88">
                  <c:v>104.73164693055364</c:v>
                </c:pt>
                <c:pt idx="89">
                  <c:v>83.156359126549916</c:v>
                </c:pt>
                <c:pt idx="90">
                  <c:v>91.21433605255362</c:v>
                </c:pt>
                <c:pt idx="91">
                  <c:v>99.174715760964361</c:v>
                </c:pt>
                <c:pt idx="92">
                  <c:v>99.174715760964361</c:v>
                </c:pt>
                <c:pt idx="93">
                  <c:v>86.8020471523065</c:v>
                </c:pt>
                <c:pt idx="94">
                  <c:v>69.103522436307443</c:v>
                </c:pt>
                <c:pt idx="95">
                  <c:v>72.622806806305576</c:v>
                </c:pt>
                <c:pt idx="96">
                  <c:v>64.835992066308364</c:v>
                </c:pt>
                <c:pt idx="97">
                  <c:v>79.258509340306517</c:v>
                </c:pt>
                <c:pt idx="98">
                  <c:v>83.370523604307436</c:v>
                </c:pt>
                <c:pt idx="99">
                  <c:v>64.487095028005015</c:v>
                </c:pt>
                <c:pt idx="100">
                  <c:v>54.860505084005958</c:v>
                </c:pt>
                <c:pt idx="101">
                  <c:v>61.607467572005014</c:v>
                </c:pt>
                <c:pt idx="102">
                  <c:v>40.143651944004084</c:v>
                </c:pt>
                <c:pt idx="103">
                  <c:v>39.209505080005947</c:v>
                </c:pt>
                <c:pt idx="104">
                  <c:v>49.212794322006879</c:v>
                </c:pt>
                <c:pt idx="105">
                  <c:v>51.786156812005011</c:v>
                </c:pt>
                <c:pt idx="106">
                  <c:v>61.161129312259817</c:v>
                </c:pt>
                <c:pt idx="107">
                  <c:v>65.167090836259817</c:v>
                </c:pt>
                <c:pt idx="108">
                  <c:v>62.089040656260742</c:v>
                </c:pt>
                <c:pt idx="109">
                  <c:v>57.760507064259812</c:v>
                </c:pt>
                <c:pt idx="110">
                  <c:v>52.668547350260752</c:v>
                </c:pt>
                <c:pt idx="111">
                  <c:v>62.746090904259816</c:v>
                </c:pt>
                <c:pt idx="112">
                  <c:v>55.796363632261681</c:v>
                </c:pt>
                <c:pt idx="113">
                  <c:v>37.202491168886539</c:v>
                </c:pt>
                <c:pt idx="114">
                  <c:v>32.887609544888399</c:v>
                </c:pt>
                <c:pt idx="115">
                  <c:v>34.880052270888399</c:v>
                </c:pt>
                <c:pt idx="116">
                  <c:v>41.353239382888404</c:v>
                </c:pt>
                <c:pt idx="117">
                  <c:v>28.317300492888396</c:v>
                </c:pt>
                <c:pt idx="118">
                  <c:v>38.824673940888403</c:v>
                </c:pt>
                <c:pt idx="119">
                  <c:v>48.850169006887469</c:v>
                </c:pt>
                <c:pt idx="120">
                  <c:v>41.207367929528253</c:v>
                </c:pt>
                <c:pt idx="121">
                  <c:v>52.536363009527328</c:v>
                </c:pt>
                <c:pt idx="122">
                  <c:v>46.10201554552733</c:v>
                </c:pt>
                <c:pt idx="123">
                  <c:v>32.200516235526393</c:v>
                </c:pt>
                <c:pt idx="124">
                  <c:v>24.11654776152826</c:v>
                </c:pt>
                <c:pt idx="125">
                  <c:v>30.488533945529191</c:v>
                </c:pt>
                <c:pt idx="126">
                  <c:v>29.348419123526394</c:v>
                </c:pt>
                <c:pt idx="127">
                  <c:v>22.97658207775229</c:v>
                </c:pt>
                <c:pt idx="128">
                  <c:v>25.693151507752294</c:v>
                </c:pt>
                <c:pt idx="129">
                  <c:v>30.172250453753222</c:v>
                </c:pt>
                <c:pt idx="130">
                  <c:v>26.469429901751361</c:v>
                </c:pt>
                <c:pt idx="131">
                  <c:v>19.406487079751358</c:v>
                </c:pt>
                <c:pt idx="132">
                  <c:v>46.200025131753222</c:v>
                </c:pt>
                <c:pt idx="133">
                  <c:v>42.439020761752289</c:v>
                </c:pt>
                <c:pt idx="134">
                  <c:v>29.932358020219034</c:v>
                </c:pt>
                <c:pt idx="135">
                  <c:v>5.7832736262199687</c:v>
                </c:pt>
                <c:pt idx="136">
                  <c:v>1.2738564382199693</c:v>
                </c:pt>
                <c:pt idx="137">
                  <c:v>10.591816084219973</c:v>
                </c:pt>
                <c:pt idx="138">
                  <c:v>1.5330402962209009</c:v>
                </c:pt>
                <c:pt idx="139">
                  <c:v>4.6798778182190359</c:v>
                </c:pt>
                <c:pt idx="140">
                  <c:v>7.928798956219973</c:v>
                </c:pt>
                <c:pt idx="141">
                  <c:v>19.59688801024253</c:v>
                </c:pt>
                <c:pt idx="142">
                  <c:v>11.886811138243461</c:v>
                </c:pt>
                <c:pt idx="143">
                  <c:v>13.637115506245326</c:v>
                </c:pt>
                <c:pt idx="144">
                  <c:v>14.103308344244393</c:v>
                </c:pt>
                <c:pt idx="145">
                  <c:v>14.828685156243465</c:v>
                </c:pt>
                <c:pt idx="146">
                  <c:v>16.303281046242528</c:v>
                </c:pt>
                <c:pt idx="147">
                  <c:v>21.96886816424346</c:v>
                </c:pt>
                <c:pt idx="148">
                  <c:v>9.211150769911189</c:v>
                </c:pt>
                <c:pt idx="149">
                  <c:v>14.028541505911191</c:v>
                </c:pt>
                <c:pt idx="150">
                  <c:v>18.326979493911189</c:v>
                </c:pt>
                <c:pt idx="151">
                  <c:v>13.377881027910261</c:v>
                </c:pt>
                <c:pt idx="152">
                  <c:v>10.92700495791026</c:v>
                </c:pt>
                <c:pt idx="153">
                  <c:v>12.704216783910262</c:v>
                </c:pt>
                <c:pt idx="154">
                  <c:v>9.9428198619102588</c:v>
                </c:pt>
                <c:pt idx="155">
                  <c:v>11.325503423679002</c:v>
                </c:pt>
                <c:pt idx="156">
                  <c:v>9.0330230036817962</c:v>
                </c:pt>
                <c:pt idx="157">
                  <c:v>9.7995151336799324</c:v>
                </c:pt>
                <c:pt idx="158">
                  <c:v>10.655314937679002</c:v>
                </c:pt>
                <c:pt idx="159">
                  <c:v>6.8382933716789998</c:v>
                </c:pt>
                <c:pt idx="160">
                  <c:v>9.1660574676808615</c:v>
                </c:pt>
                <c:pt idx="161">
                  <c:v>8.5802800636789982</c:v>
                </c:pt>
                <c:pt idx="162">
                  <c:v>4.8299751573210594</c:v>
                </c:pt>
                <c:pt idx="163">
                  <c:v>6.5488495373191977</c:v>
                </c:pt>
                <c:pt idx="164">
                  <c:v>1.5232129653201263</c:v>
                </c:pt>
                <c:pt idx="165">
                  <c:v>1.2849200733191937</c:v>
                </c:pt>
                <c:pt idx="166">
                  <c:v>1.4496847053201272</c:v>
                </c:pt>
                <c:pt idx="167">
                  <c:v>0.77954121532105636</c:v>
                </c:pt>
                <c:pt idx="168">
                  <c:v>1.173243831319196</c:v>
                </c:pt>
                <c:pt idx="169">
                  <c:v>20.147601515821357</c:v>
                </c:pt>
                <c:pt idx="170">
                  <c:v>2.6018812478222864</c:v>
                </c:pt>
                <c:pt idx="171">
                  <c:v>9.799058977821355</c:v>
                </c:pt>
                <c:pt idx="172">
                  <c:v>1.8927773678213562</c:v>
                </c:pt>
                <c:pt idx="173">
                  <c:v>6.3751965378232196</c:v>
                </c:pt>
                <c:pt idx="174">
                  <c:v>2.6759367778213563</c:v>
                </c:pt>
                <c:pt idx="175">
                  <c:v>4.0206456878222889</c:v>
                </c:pt>
                <c:pt idx="176">
                  <c:v>2.3778563500869931</c:v>
                </c:pt>
                <c:pt idx="177">
                  <c:v>3.0707219940860671</c:v>
                </c:pt>
                <c:pt idx="178">
                  <c:v>8.0482750000860612</c:v>
                </c:pt>
                <c:pt idx="179">
                  <c:v>1.4271286360860649</c:v>
                </c:pt>
                <c:pt idx="180">
                  <c:v>1.0757615200851323</c:v>
                </c:pt>
                <c:pt idx="181">
                  <c:v>3.5158488080869938</c:v>
                </c:pt>
                <c:pt idx="182">
                  <c:v>5.5261776980869985</c:v>
                </c:pt>
                <c:pt idx="183">
                  <c:v>1.0188386552845767</c:v>
                </c:pt>
                <c:pt idx="184">
                  <c:v>1.4412675172845775</c:v>
                </c:pt>
                <c:pt idx="185">
                  <c:v>1.3329215492845761</c:v>
                </c:pt>
                <c:pt idx="186">
                  <c:v>0.83663648328457563</c:v>
                </c:pt>
                <c:pt idx="187">
                  <c:v>0.67314303928457597</c:v>
                </c:pt>
                <c:pt idx="188">
                  <c:v>1.3498702392864397</c:v>
                </c:pt>
                <c:pt idx="189">
                  <c:v>0.70941754728457818</c:v>
                </c:pt>
                <c:pt idx="190">
                  <c:v>4.9430723089984605</c:v>
                </c:pt>
                <c:pt idx="191">
                  <c:v>1.7937095069993885</c:v>
                </c:pt>
                <c:pt idx="192">
                  <c:v>1.2085088429984607</c:v>
                </c:pt>
                <c:pt idx="193">
                  <c:v>2.0580843149993888</c:v>
                </c:pt>
                <c:pt idx="194">
                  <c:v>1.3415646249993878</c:v>
                </c:pt>
                <c:pt idx="195">
                  <c:v>1.4799389209993896</c:v>
                </c:pt>
                <c:pt idx="196">
                  <c:v>1.9507038109975257</c:v>
                </c:pt>
                <c:pt idx="197">
                  <c:v>2.0448352808154886</c:v>
                </c:pt>
                <c:pt idx="198">
                  <c:v>4.3118216648145573</c:v>
                </c:pt>
                <c:pt idx="199">
                  <c:v>12.737456120815484</c:v>
                </c:pt>
                <c:pt idx="200">
                  <c:v>8.6795645528154886</c:v>
                </c:pt>
                <c:pt idx="201">
                  <c:v>0.63787914281455593</c:v>
                </c:pt>
                <c:pt idx="202">
                  <c:v>3.61111934681642</c:v>
                </c:pt>
                <c:pt idx="203">
                  <c:v>14.42095846081456</c:v>
                </c:pt>
                <c:pt idx="204">
                  <c:v>8.6421926085703387</c:v>
                </c:pt>
                <c:pt idx="205">
                  <c:v>1.5996729785712704</c:v>
                </c:pt>
                <c:pt idx="206">
                  <c:v>0.86446228857127061</c:v>
                </c:pt>
                <c:pt idx="207">
                  <c:v>6.8627261985703409</c:v>
                </c:pt>
                <c:pt idx="208">
                  <c:v>1.2790894625712717</c:v>
                </c:pt>
                <c:pt idx="209">
                  <c:v>7.5367625565703422</c:v>
                </c:pt>
                <c:pt idx="210">
                  <c:v>16.581237981614105</c:v>
                </c:pt>
                <c:pt idx="211">
                  <c:v>8.7315964332490115</c:v>
                </c:pt>
                <c:pt idx="212">
                  <c:v>3.7828873652471482</c:v>
                </c:pt>
                <c:pt idx="213">
                  <c:v>0.90883960924807983</c:v>
                </c:pt>
                <c:pt idx="214">
                  <c:v>1.0499202512480805</c:v>
                </c:pt>
                <c:pt idx="215">
                  <c:v>0.80755490724715129</c:v>
                </c:pt>
                <c:pt idx="216">
                  <c:v>1.2218452492471479</c:v>
                </c:pt>
                <c:pt idx="217">
                  <c:v>1.0894917012471488</c:v>
                </c:pt>
                <c:pt idx="218">
                  <c:v>2.8869032931076291</c:v>
                </c:pt>
                <c:pt idx="219">
                  <c:v>14.760340259105767</c:v>
                </c:pt>
                <c:pt idx="220">
                  <c:v>21.033168040284398</c:v>
                </c:pt>
                <c:pt idx="221">
                  <c:v>13.339951817105764</c:v>
                </c:pt>
                <c:pt idx="222">
                  <c:v>3.9322403651076274</c:v>
                </c:pt>
                <c:pt idx="223">
                  <c:v>5.1425005751057649</c:v>
                </c:pt>
                <c:pt idx="224">
                  <c:v>15.42366311510763</c:v>
                </c:pt>
                <c:pt idx="225">
                  <c:v>12.349760605496158</c:v>
                </c:pt>
                <c:pt idx="226">
                  <c:v>21.033168040284398</c:v>
                </c:pt>
                <c:pt idx="227">
                  <c:v>21.033168040284398</c:v>
                </c:pt>
                <c:pt idx="228">
                  <c:v>16.074023705495222</c:v>
                </c:pt>
                <c:pt idx="229">
                  <c:v>13.853308805496155</c:v>
                </c:pt>
                <c:pt idx="230">
                  <c:v>21.033168040284398</c:v>
                </c:pt>
                <c:pt idx="231">
                  <c:v>21.033168040284398</c:v>
                </c:pt>
                <c:pt idx="232">
                  <c:v>18.91056866332821</c:v>
                </c:pt>
                <c:pt idx="233">
                  <c:v>15.011955983329143</c:v>
                </c:pt>
                <c:pt idx="234">
                  <c:v>15.385728020327274</c:v>
                </c:pt>
                <c:pt idx="235">
                  <c:v>7.3847436263291382</c:v>
                </c:pt>
                <c:pt idx="236">
                  <c:v>1.3258039603282086</c:v>
                </c:pt>
                <c:pt idx="237">
                  <c:v>1.1169635263272795</c:v>
                </c:pt>
                <c:pt idx="238">
                  <c:v>0.78786596332913905</c:v>
                </c:pt>
                <c:pt idx="239">
                  <c:v>0.62199482457556587</c:v>
                </c:pt>
                <c:pt idx="240">
                  <c:v>1.5908444845746343</c:v>
                </c:pt>
                <c:pt idx="241">
                  <c:v>15.933703672575568</c:v>
                </c:pt>
                <c:pt idx="242">
                  <c:v>11.227034907575566</c:v>
                </c:pt>
                <c:pt idx="243">
                  <c:v>7.9707422325755672</c:v>
                </c:pt>
                <c:pt idx="244">
                  <c:v>20.891594586575568</c:v>
                </c:pt>
                <c:pt idx="245">
                  <c:v>16.433540057575566</c:v>
                </c:pt>
                <c:pt idx="246">
                  <c:v>8.6749098880381279</c:v>
                </c:pt>
                <c:pt idx="247">
                  <c:v>9.3689522890390577</c:v>
                </c:pt>
                <c:pt idx="248">
                  <c:v>13.773585029038127</c:v>
                </c:pt>
                <c:pt idx="249">
                  <c:v>5.7188718090381263</c:v>
                </c:pt>
                <c:pt idx="250">
                  <c:v>4.7329473290381268</c:v>
                </c:pt>
                <c:pt idx="251">
                  <c:v>14.908775329039058</c:v>
                </c:pt>
                <c:pt idx="252">
                  <c:v>11.686731429039057</c:v>
                </c:pt>
                <c:pt idx="253">
                  <c:v>8.0333308843297484</c:v>
                </c:pt>
                <c:pt idx="254">
                  <c:v>13.818515744328819</c:v>
                </c:pt>
                <c:pt idx="255">
                  <c:v>13.067054888329748</c:v>
                </c:pt>
                <c:pt idx="256">
                  <c:v>8.1490059843288183</c:v>
                </c:pt>
                <c:pt idx="257">
                  <c:v>9.3695336443297492</c:v>
                </c:pt>
                <c:pt idx="258">
                  <c:v>13.885516124329747</c:v>
                </c:pt>
                <c:pt idx="259">
                  <c:v>13.979799504328817</c:v>
                </c:pt>
                <c:pt idx="260">
                  <c:v>36.042525623746585</c:v>
                </c:pt>
                <c:pt idx="261">
                  <c:v>41.704179443866899</c:v>
                </c:pt>
                <c:pt idx="262">
                  <c:v>41.704179443866899</c:v>
                </c:pt>
                <c:pt idx="263">
                  <c:v>41.704179443866899</c:v>
                </c:pt>
                <c:pt idx="264">
                  <c:v>41.704179443866899</c:v>
                </c:pt>
                <c:pt idx="265">
                  <c:v>41.704179443866899</c:v>
                </c:pt>
                <c:pt idx="266">
                  <c:v>41.704179443866899</c:v>
                </c:pt>
                <c:pt idx="267">
                  <c:v>41.704179443866899</c:v>
                </c:pt>
                <c:pt idx="268">
                  <c:v>41.704179443866899</c:v>
                </c:pt>
                <c:pt idx="269">
                  <c:v>41.704179443866899</c:v>
                </c:pt>
                <c:pt idx="270">
                  <c:v>41.704179443866899</c:v>
                </c:pt>
                <c:pt idx="271">
                  <c:v>41.704179443866899</c:v>
                </c:pt>
                <c:pt idx="272">
                  <c:v>41.704179443866899</c:v>
                </c:pt>
                <c:pt idx="273">
                  <c:v>55.130181238325342</c:v>
                </c:pt>
                <c:pt idx="274">
                  <c:v>48.506123542046467</c:v>
                </c:pt>
                <c:pt idx="275">
                  <c:v>49.718320378047402</c:v>
                </c:pt>
                <c:pt idx="276">
                  <c:v>46.650063326046464</c:v>
                </c:pt>
                <c:pt idx="277">
                  <c:v>40.67551791804739</c:v>
                </c:pt>
                <c:pt idx="278">
                  <c:v>40.382972262046458</c:v>
                </c:pt>
                <c:pt idx="279">
                  <c:v>48.894716262047396</c:v>
                </c:pt>
                <c:pt idx="280">
                  <c:v>44.898839198047398</c:v>
                </c:pt>
                <c:pt idx="281">
                  <c:v>40.248126950567581</c:v>
                </c:pt>
                <c:pt idx="282">
                  <c:v>42.249594190569447</c:v>
                </c:pt>
                <c:pt idx="283">
                  <c:v>35.319905954567588</c:v>
                </c:pt>
                <c:pt idx="284">
                  <c:v>33.268927706570381</c:v>
                </c:pt>
                <c:pt idx="285">
                  <c:v>36.046191154565719</c:v>
                </c:pt>
                <c:pt idx="286">
                  <c:v>40.401686802569451</c:v>
                </c:pt>
                <c:pt idx="287">
                  <c:v>36.647924542569449</c:v>
                </c:pt>
                <c:pt idx="288">
                  <c:v>50.92107846073597</c:v>
                </c:pt>
                <c:pt idx="289">
                  <c:v>54.079362809736899</c:v>
                </c:pt>
                <c:pt idx="290">
                  <c:v>62.311454867738767</c:v>
                </c:pt>
                <c:pt idx="291">
                  <c:v>54.486124876736902</c:v>
                </c:pt>
                <c:pt idx="292">
                  <c:v>53.590608580737836</c:v>
                </c:pt>
                <c:pt idx="293">
                  <c:v>62.19546324073783</c:v>
                </c:pt>
                <c:pt idx="294">
                  <c:v>73.662484316736894</c:v>
                </c:pt>
                <c:pt idx="295">
                  <c:v>83.437278222405467</c:v>
                </c:pt>
                <c:pt idx="296">
                  <c:v>83.437278222405467</c:v>
                </c:pt>
                <c:pt idx="297">
                  <c:v>83.437278222405467</c:v>
                </c:pt>
                <c:pt idx="298">
                  <c:v>83.437278222405467</c:v>
                </c:pt>
                <c:pt idx="299">
                  <c:v>83.437278222405467</c:v>
                </c:pt>
                <c:pt idx="300">
                  <c:v>83.437278222405467</c:v>
                </c:pt>
                <c:pt idx="301">
                  <c:v>83.437278222405467</c:v>
                </c:pt>
                <c:pt idx="302">
                  <c:v>78.135611493811084</c:v>
                </c:pt>
                <c:pt idx="303">
                  <c:v>70.928567722812019</c:v>
                </c:pt>
                <c:pt idx="304">
                  <c:v>76.552537708811087</c:v>
                </c:pt>
                <c:pt idx="305">
                  <c:v>79.19663666181016</c:v>
                </c:pt>
                <c:pt idx="306">
                  <c:v>77.386342661811085</c:v>
                </c:pt>
                <c:pt idx="307">
                  <c:v>74.9116890218111</c:v>
                </c:pt>
                <c:pt idx="308">
                  <c:v>73.992880701812012</c:v>
                </c:pt>
                <c:pt idx="309">
                  <c:v>83.487556462748103</c:v>
                </c:pt>
                <c:pt idx="310">
                  <c:v>78.386562502751829</c:v>
                </c:pt>
                <c:pt idx="311">
                  <c:v>81.364727742749963</c:v>
                </c:pt>
                <c:pt idx="312">
                  <c:v>65.846046131749958</c:v>
                </c:pt>
                <c:pt idx="313">
                  <c:v>67.880276181749039</c:v>
                </c:pt>
                <c:pt idx="314">
                  <c:v>74.291155034749977</c:v>
                </c:pt>
                <c:pt idx="315">
                  <c:v>101.93849131074995</c:v>
                </c:pt>
                <c:pt idx="316">
                  <c:v>108.10243370537623</c:v>
                </c:pt>
                <c:pt idx="317">
                  <c:v>108.10243370537623</c:v>
                </c:pt>
                <c:pt idx="318">
                  <c:v>108.10243370537623</c:v>
                </c:pt>
                <c:pt idx="319">
                  <c:v>108.10243370537623</c:v>
                </c:pt>
                <c:pt idx="320">
                  <c:v>108.10243370537623</c:v>
                </c:pt>
                <c:pt idx="321">
                  <c:v>108.10243370537623</c:v>
                </c:pt>
                <c:pt idx="322">
                  <c:v>108.10243370537623</c:v>
                </c:pt>
                <c:pt idx="323">
                  <c:v>108.10243370537623</c:v>
                </c:pt>
                <c:pt idx="324">
                  <c:v>108.10243370537623</c:v>
                </c:pt>
                <c:pt idx="325">
                  <c:v>108.10243370537623</c:v>
                </c:pt>
                <c:pt idx="326">
                  <c:v>108.10243370537623</c:v>
                </c:pt>
                <c:pt idx="327">
                  <c:v>108.10243370537623</c:v>
                </c:pt>
                <c:pt idx="328">
                  <c:v>108.10243370537623</c:v>
                </c:pt>
                <c:pt idx="329">
                  <c:v>108.10243370537623</c:v>
                </c:pt>
                <c:pt idx="330">
                  <c:v>108.10243370537623</c:v>
                </c:pt>
                <c:pt idx="331">
                  <c:v>108.10243370537623</c:v>
                </c:pt>
                <c:pt idx="332">
                  <c:v>108.10243370537623</c:v>
                </c:pt>
                <c:pt idx="333">
                  <c:v>108.10243370537623</c:v>
                </c:pt>
                <c:pt idx="334">
                  <c:v>119.44455644829111</c:v>
                </c:pt>
                <c:pt idx="335">
                  <c:v>119.44455644829111</c:v>
                </c:pt>
                <c:pt idx="336">
                  <c:v>119.44455644829111</c:v>
                </c:pt>
                <c:pt idx="337">
                  <c:v>119.44455644829111</c:v>
                </c:pt>
                <c:pt idx="338">
                  <c:v>119.44455644829111</c:v>
                </c:pt>
                <c:pt idx="339">
                  <c:v>119.44455644829111</c:v>
                </c:pt>
                <c:pt idx="340">
                  <c:v>119.44455644829111</c:v>
                </c:pt>
                <c:pt idx="341">
                  <c:v>119.44455644829111</c:v>
                </c:pt>
                <c:pt idx="342">
                  <c:v>119.44455644829111</c:v>
                </c:pt>
                <c:pt idx="343">
                  <c:v>119.44455644829111</c:v>
                </c:pt>
                <c:pt idx="344">
                  <c:v>119.44455644829111</c:v>
                </c:pt>
                <c:pt idx="345">
                  <c:v>119.44455644829111</c:v>
                </c:pt>
                <c:pt idx="346">
                  <c:v>119.44455644829111</c:v>
                </c:pt>
                <c:pt idx="347">
                  <c:v>119.44455644829111</c:v>
                </c:pt>
                <c:pt idx="348">
                  <c:v>119.44455644829111</c:v>
                </c:pt>
                <c:pt idx="349">
                  <c:v>119.44455644829111</c:v>
                </c:pt>
                <c:pt idx="350">
                  <c:v>119.44455644829111</c:v>
                </c:pt>
                <c:pt idx="351">
                  <c:v>119.44455644829111</c:v>
                </c:pt>
                <c:pt idx="352">
                  <c:v>119.44455644829111</c:v>
                </c:pt>
                <c:pt idx="353">
                  <c:v>119.44455644829111</c:v>
                </c:pt>
                <c:pt idx="354">
                  <c:v>119.44455644829111</c:v>
                </c:pt>
                <c:pt idx="355">
                  <c:v>119.44455644829111</c:v>
                </c:pt>
                <c:pt idx="356">
                  <c:v>119.44455644829111</c:v>
                </c:pt>
                <c:pt idx="357">
                  <c:v>119.44455644829111</c:v>
                </c:pt>
                <c:pt idx="358">
                  <c:v>119.44455644829111</c:v>
                </c:pt>
                <c:pt idx="359">
                  <c:v>119.44455644829111</c:v>
                </c:pt>
                <c:pt idx="360">
                  <c:v>119.44455644829111</c:v>
                </c:pt>
                <c:pt idx="361">
                  <c:v>118.75098253891976</c:v>
                </c:pt>
                <c:pt idx="362">
                  <c:v>117.44109541892162</c:v>
                </c:pt>
                <c:pt idx="363">
                  <c:v>119.44455644829111</c:v>
                </c:pt>
                <c:pt idx="364">
                  <c:v>119.44455644829111</c:v>
                </c:pt>
                <c:pt idx="365">
                  <c:v>109.69644377138364</c:v>
                </c:pt>
                <c:pt idx="366">
                  <c:v>110.93907483538176</c:v>
                </c:pt>
                <c:pt idx="367">
                  <c:v>115.45928817137805</c:v>
                </c:pt>
                <c:pt idx="368">
                  <c:v>67.379530903383639</c:v>
                </c:pt>
                <c:pt idx="369">
                  <c:v>35.286046567381774</c:v>
                </c:pt>
                <c:pt idx="370">
                  <c:v>54.936889847379902</c:v>
                </c:pt>
                <c:pt idx="371">
                  <c:v>98.663010611379917</c:v>
                </c:pt>
                <c:pt idx="372">
                  <c:v>105.74671553278</c:v>
                </c:pt>
                <c:pt idx="373">
                  <c:v>90.159075136778128</c:v>
                </c:pt>
                <c:pt idx="374">
                  <c:v>92.669122980778141</c:v>
                </c:pt>
                <c:pt idx="375">
                  <c:v>63.645498124776275</c:v>
                </c:pt>
                <c:pt idx="376">
                  <c:v>58.624108388780002</c:v>
                </c:pt>
                <c:pt idx="377">
                  <c:v>73.806724304778143</c:v>
                </c:pt>
                <c:pt idx="378">
                  <c:v>62.580834532776279</c:v>
                </c:pt>
                <c:pt idx="379">
                  <c:v>73.77204675838793</c:v>
                </c:pt>
                <c:pt idx="380">
                  <c:v>76.179004566387931</c:v>
                </c:pt>
                <c:pt idx="381">
                  <c:v>60.705458206387938</c:v>
                </c:pt>
                <c:pt idx="382">
                  <c:v>55.492423114384202</c:v>
                </c:pt>
                <c:pt idx="383">
                  <c:v>47.155717002386076</c:v>
                </c:pt>
                <c:pt idx="384">
                  <c:v>55.316829946389802</c:v>
                </c:pt>
                <c:pt idx="385">
                  <c:v>69.958321530386073</c:v>
                </c:pt>
                <c:pt idx="386">
                  <c:v>79.308118382491884</c:v>
                </c:pt>
                <c:pt idx="387">
                  <c:v>71.608538294493741</c:v>
                </c:pt>
                <c:pt idx="388">
                  <c:v>87.803712022493741</c:v>
                </c:pt>
                <c:pt idx="389">
                  <c:v>79.125568238490018</c:v>
                </c:pt>
                <c:pt idx="390">
                  <c:v>40.344502714493743</c:v>
                </c:pt>
                <c:pt idx="391">
                  <c:v>42.078752766493743</c:v>
                </c:pt>
                <c:pt idx="392">
                  <c:v>59.996479074493742</c:v>
                </c:pt>
                <c:pt idx="393">
                  <c:v>64.091979240687394</c:v>
                </c:pt>
                <c:pt idx="394">
                  <c:v>65.819765584685541</c:v>
                </c:pt>
                <c:pt idx="395">
                  <c:v>63.845628172687398</c:v>
                </c:pt>
                <c:pt idx="396">
                  <c:v>68.848843408687387</c:v>
                </c:pt>
                <c:pt idx="397">
                  <c:v>73.285303176687393</c:v>
                </c:pt>
                <c:pt idx="398">
                  <c:v>65.150454980683676</c:v>
                </c:pt>
                <c:pt idx="399">
                  <c:v>29.726404709689255</c:v>
                </c:pt>
                <c:pt idx="400">
                  <c:v>84.360668918236271</c:v>
                </c:pt>
                <c:pt idx="401">
                  <c:v>81.907544380236274</c:v>
                </c:pt>
                <c:pt idx="402">
                  <c:v>75.485651818238139</c:v>
                </c:pt>
                <c:pt idx="403">
                  <c:v>73.822267547238127</c:v>
                </c:pt>
                <c:pt idx="404">
                  <c:v>92.400156339236275</c:v>
                </c:pt>
                <c:pt idx="405">
                  <c:v>82.96517933123441</c:v>
                </c:pt>
                <c:pt idx="406">
                  <c:v>92.232445647236275</c:v>
                </c:pt>
                <c:pt idx="407">
                  <c:v>124.43187104481936</c:v>
                </c:pt>
                <c:pt idx="408">
                  <c:v>96.044287556819356</c:v>
                </c:pt>
                <c:pt idx="409">
                  <c:v>91.691753812819371</c:v>
                </c:pt>
                <c:pt idx="410">
                  <c:v>103.27007991681936</c:v>
                </c:pt>
                <c:pt idx="411">
                  <c:v>95.511306064821227</c:v>
                </c:pt>
                <c:pt idx="412">
                  <c:v>113.3886712728175</c:v>
                </c:pt>
                <c:pt idx="413">
                  <c:v>112.87991530081936</c:v>
                </c:pt>
                <c:pt idx="414">
                  <c:v>85.663567835179578</c:v>
                </c:pt>
                <c:pt idx="415">
                  <c:v>75.502702003183316</c:v>
                </c:pt>
                <c:pt idx="416">
                  <c:v>72.755112667177713</c:v>
                </c:pt>
                <c:pt idx="417">
                  <c:v>62.116361844181441</c:v>
                </c:pt>
                <c:pt idx="418">
                  <c:v>47.913730123179569</c:v>
                </c:pt>
                <c:pt idx="419">
                  <c:v>85.26875574318143</c:v>
                </c:pt>
                <c:pt idx="420">
                  <c:v>98.424402666181436</c:v>
                </c:pt>
                <c:pt idx="421">
                  <c:v>64.691698202706135</c:v>
                </c:pt>
                <c:pt idx="422">
                  <c:v>59.011945382707992</c:v>
                </c:pt>
                <c:pt idx="423">
                  <c:v>53.312698355709855</c:v>
                </c:pt>
                <c:pt idx="424">
                  <c:v>42.493725209706128</c:v>
                </c:pt>
                <c:pt idx="425">
                  <c:v>36.462962470707993</c:v>
                </c:pt>
                <c:pt idx="426">
                  <c:v>71.586927515707998</c:v>
                </c:pt>
                <c:pt idx="427">
                  <c:v>57.255484254709863</c:v>
                </c:pt>
                <c:pt idx="428">
                  <c:v>64.599635284221606</c:v>
                </c:pt>
                <c:pt idx="429">
                  <c:v>46.730263355221595</c:v>
                </c:pt>
                <c:pt idx="430">
                  <c:v>37.4792726572216</c:v>
                </c:pt>
                <c:pt idx="431">
                  <c:v>46.00130915122346</c:v>
                </c:pt>
                <c:pt idx="432">
                  <c:v>35.098987776223453</c:v>
                </c:pt>
                <c:pt idx="433">
                  <c:v>30.006082424221596</c:v>
                </c:pt>
                <c:pt idx="434">
                  <c:v>50.322251453221597</c:v>
                </c:pt>
                <c:pt idx="435">
                  <c:v>26.62239486300227</c:v>
                </c:pt>
                <c:pt idx="436">
                  <c:v>33.460726938004143</c:v>
                </c:pt>
                <c:pt idx="437">
                  <c:v>32.087652683002275</c:v>
                </c:pt>
                <c:pt idx="438">
                  <c:v>26.979100495002275</c:v>
                </c:pt>
                <c:pt idx="439">
                  <c:v>23.588325971002277</c:v>
                </c:pt>
                <c:pt idx="440">
                  <c:v>40.381294851002274</c:v>
                </c:pt>
                <c:pt idx="441">
                  <c:v>41.698311407002272</c:v>
                </c:pt>
                <c:pt idx="442">
                  <c:v>38.459751478523017</c:v>
                </c:pt>
                <c:pt idx="443">
                  <c:v>44.606724438528602</c:v>
                </c:pt>
                <c:pt idx="444">
                  <c:v>42.978956294528601</c:v>
                </c:pt>
                <c:pt idx="445">
                  <c:v>32.30674932252488</c:v>
                </c:pt>
                <c:pt idx="446">
                  <c:v>16.129574974524875</c:v>
                </c:pt>
                <c:pt idx="447">
                  <c:v>33.781601114526737</c:v>
                </c:pt>
                <c:pt idx="448">
                  <c:v>34.263615814526737</c:v>
                </c:pt>
                <c:pt idx="449">
                  <c:v>47.822112063296359</c:v>
                </c:pt>
                <c:pt idx="450">
                  <c:v>51.846013083296363</c:v>
                </c:pt>
                <c:pt idx="451">
                  <c:v>52.039187827300076</c:v>
                </c:pt>
                <c:pt idx="452">
                  <c:v>40.590203135296363</c:v>
                </c:pt>
                <c:pt idx="453">
                  <c:v>28.058505235298224</c:v>
                </c:pt>
                <c:pt idx="454">
                  <c:v>19.094722231298221</c:v>
                </c:pt>
                <c:pt idx="455">
                  <c:v>39.405765023296354</c:v>
                </c:pt>
                <c:pt idx="456">
                  <c:v>24.253473117605893</c:v>
                </c:pt>
                <c:pt idx="457">
                  <c:v>29.789511705604031</c:v>
                </c:pt>
                <c:pt idx="458">
                  <c:v>35.531756725605895</c:v>
                </c:pt>
                <c:pt idx="459">
                  <c:v>22.35288369360217</c:v>
                </c:pt>
                <c:pt idx="460">
                  <c:v>20.947856357607758</c:v>
                </c:pt>
                <c:pt idx="461">
                  <c:v>34.689995977604035</c:v>
                </c:pt>
                <c:pt idx="462">
                  <c:v>23.200321058604029</c:v>
                </c:pt>
                <c:pt idx="463">
                  <c:v>30.85524472361184</c:v>
                </c:pt>
                <c:pt idx="464">
                  <c:v>26.687434412613701</c:v>
                </c:pt>
                <c:pt idx="465">
                  <c:v>24.748296420613705</c:v>
                </c:pt>
                <c:pt idx="466">
                  <c:v>14.840623304609981</c:v>
                </c:pt>
                <c:pt idx="467">
                  <c:v>12.583411300613701</c:v>
                </c:pt>
                <c:pt idx="468">
                  <c:v>19.699402096613703</c:v>
                </c:pt>
                <c:pt idx="469">
                  <c:v>16.314681832609974</c:v>
                </c:pt>
                <c:pt idx="470">
                  <c:v>12.384628724485975</c:v>
                </c:pt>
                <c:pt idx="471">
                  <c:v>16.360547560484111</c:v>
                </c:pt>
                <c:pt idx="472">
                  <c:v>22.062701252485976</c:v>
                </c:pt>
                <c:pt idx="473">
                  <c:v>20.187922392484115</c:v>
                </c:pt>
                <c:pt idx="474">
                  <c:v>23.558985800484109</c:v>
                </c:pt>
                <c:pt idx="475">
                  <c:v>46.20527082448784</c:v>
                </c:pt>
                <c:pt idx="476">
                  <c:v>35.948164148484111</c:v>
                </c:pt>
                <c:pt idx="477">
                  <c:v>37.116430182011072</c:v>
                </c:pt>
                <c:pt idx="478">
                  <c:v>31.226979650009206</c:v>
                </c:pt>
                <c:pt idx="479">
                  <c:v>26.447559566012934</c:v>
                </c:pt>
                <c:pt idx="480">
                  <c:v>36.083278978012935</c:v>
                </c:pt>
                <c:pt idx="481">
                  <c:v>27.348481378011069</c:v>
                </c:pt>
                <c:pt idx="482">
                  <c:v>37.985107738009212</c:v>
                </c:pt>
                <c:pt idx="483">
                  <c:v>53.444317844011074</c:v>
                </c:pt>
                <c:pt idx="484">
                  <c:v>50.229088330899209</c:v>
                </c:pt>
                <c:pt idx="485">
                  <c:v>60.779131178901082</c:v>
                </c:pt>
                <c:pt idx="486">
                  <c:v>61.613809250901078</c:v>
                </c:pt>
                <c:pt idx="487">
                  <c:v>40.712711482899209</c:v>
                </c:pt>
                <c:pt idx="488">
                  <c:v>32.857694770899215</c:v>
                </c:pt>
                <c:pt idx="489">
                  <c:v>59.050819934901085</c:v>
                </c:pt>
                <c:pt idx="490">
                  <c:v>56.63656027489921</c:v>
                </c:pt>
                <c:pt idx="491">
                  <c:v>62.091495991055417</c:v>
                </c:pt>
                <c:pt idx="492">
                  <c:v>62.091495991055417</c:v>
                </c:pt>
                <c:pt idx="493">
                  <c:v>62.091495991055417</c:v>
                </c:pt>
                <c:pt idx="494">
                  <c:v>60.43962682885951</c:v>
                </c:pt>
                <c:pt idx="495">
                  <c:v>51.759126908859514</c:v>
                </c:pt>
                <c:pt idx="496">
                  <c:v>62.091495991055417</c:v>
                </c:pt>
                <c:pt idx="497">
                  <c:v>62.091495991055417</c:v>
                </c:pt>
                <c:pt idx="498">
                  <c:v>61.48177375849162</c:v>
                </c:pt>
                <c:pt idx="499">
                  <c:v>62.091495991055417</c:v>
                </c:pt>
                <c:pt idx="500">
                  <c:v>62.091495991055417</c:v>
                </c:pt>
                <c:pt idx="501">
                  <c:v>56.491981126493485</c:v>
                </c:pt>
                <c:pt idx="502">
                  <c:v>40.625565390491616</c:v>
                </c:pt>
                <c:pt idx="503">
                  <c:v>62.091495991055417</c:v>
                </c:pt>
                <c:pt idx="504">
                  <c:v>62.091495991055417</c:v>
                </c:pt>
                <c:pt idx="505">
                  <c:v>62.091495991055417</c:v>
                </c:pt>
                <c:pt idx="506">
                  <c:v>60.879025239560868</c:v>
                </c:pt>
                <c:pt idx="507">
                  <c:v>56.585806815560865</c:v>
                </c:pt>
                <c:pt idx="508">
                  <c:v>45.285563307560864</c:v>
                </c:pt>
                <c:pt idx="509">
                  <c:v>39.898130859559004</c:v>
                </c:pt>
                <c:pt idx="510">
                  <c:v>49.490690407560869</c:v>
                </c:pt>
                <c:pt idx="511">
                  <c:v>60.819213259559007</c:v>
                </c:pt>
                <c:pt idx="512">
                  <c:v>37.402692723792917</c:v>
                </c:pt>
                <c:pt idx="513">
                  <c:v>17.675389911791054</c:v>
                </c:pt>
                <c:pt idx="514">
                  <c:v>22.42099434779292</c:v>
                </c:pt>
                <c:pt idx="515">
                  <c:v>10.764143951792917</c:v>
                </c:pt>
                <c:pt idx="516">
                  <c:v>12.38707608779292</c:v>
                </c:pt>
                <c:pt idx="517">
                  <c:v>25.683337035791052</c:v>
                </c:pt>
                <c:pt idx="518">
                  <c:v>23.145132199792918</c:v>
                </c:pt>
                <c:pt idx="519">
                  <c:v>25.82995115699865</c:v>
                </c:pt>
                <c:pt idx="520">
                  <c:v>26.201231548998649</c:v>
                </c:pt>
                <c:pt idx="521">
                  <c:v>17.300016412998652</c:v>
                </c:pt>
                <c:pt idx="522">
                  <c:v>15.172527685000517</c:v>
                </c:pt>
                <c:pt idx="523">
                  <c:v>10.88104752899865</c:v>
                </c:pt>
                <c:pt idx="524">
                  <c:v>26.601704529721381</c:v>
                </c:pt>
                <c:pt idx="525">
                  <c:v>26.601704529721381</c:v>
                </c:pt>
                <c:pt idx="526">
                  <c:v>14.183226333087557</c:v>
                </c:pt>
                <c:pt idx="527">
                  <c:v>10.3727383630857</c:v>
                </c:pt>
                <c:pt idx="528">
                  <c:v>4.9091500490875628</c:v>
                </c:pt>
                <c:pt idx="529">
                  <c:v>1.1223621510875601</c:v>
                </c:pt>
                <c:pt idx="530">
                  <c:v>1.2527377760875607</c:v>
                </c:pt>
                <c:pt idx="531">
                  <c:v>9.5187780880875579</c:v>
                </c:pt>
                <c:pt idx="532">
                  <c:v>21.238165024087561</c:v>
                </c:pt>
                <c:pt idx="533">
                  <c:v>14.719824948133187</c:v>
                </c:pt>
                <c:pt idx="534">
                  <c:v>4.3961503001350506</c:v>
                </c:pt>
                <c:pt idx="535">
                  <c:v>2.7864231081313267</c:v>
                </c:pt>
                <c:pt idx="536">
                  <c:v>3.4104858281331909</c:v>
                </c:pt>
                <c:pt idx="537">
                  <c:v>0.66356802413318661</c:v>
                </c:pt>
                <c:pt idx="538">
                  <c:v>2.3629647521331862</c:v>
                </c:pt>
                <c:pt idx="539">
                  <c:v>1.2923573881341217</c:v>
                </c:pt>
                <c:pt idx="540">
                  <c:v>6.5609360918694071</c:v>
                </c:pt>
                <c:pt idx="541">
                  <c:v>4.5303661118684762</c:v>
                </c:pt>
                <c:pt idx="542">
                  <c:v>6.5312281798703333</c:v>
                </c:pt>
                <c:pt idx="543">
                  <c:v>3.548440679868472</c:v>
                </c:pt>
                <c:pt idx="544">
                  <c:v>1.105057919869403</c:v>
                </c:pt>
                <c:pt idx="545">
                  <c:v>1.3670182158694042</c:v>
                </c:pt>
                <c:pt idx="546">
                  <c:v>1.782965891869404</c:v>
                </c:pt>
                <c:pt idx="547">
                  <c:v>2.1689622764460839</c:v>
                </c:pt>
                <c:pt idx="548">
                  <c:v>0.78540507645074098</c:v>
                </c:pt>
                <c:pt idx="549">
                  <c:v>1.0309195644470164</c:v>
                </c:pt>
                <c:pt idx="550">
                  <c:v>1.8049678124498096</c:v>
                </c:pt>
                <c:pt idx="551">
                  <c:v>1.004827152447946</c:v>
                </c:pt>
                <c:pt idx="552">
                  <c:v>0.7337421964488785</c:v>
                </c:pt>
                <c:pt idx="553">
                  <c:v>5.0941232324488812</c:v>
                </c:pt>
                <c:pt idx="554">
                  <c:v>10.186300378786349</c:v>
                </c:pt>
                <c:pt idx="555">
                  <c:v>0.79286929878914447</c:v>
                </c:pt>
                <c:pt idx="556">
                  <c:v>5.455991310786354</c:v>
                </c:pt>
                <c:pt idx="557">
                  <c:v>0.80239395078728193</c:v>
                </c:pt>
                <c:pt idx="558">
                  <c:v>0.93516316678728251</c:v>
                </c:pt>
                <c:pt idx="559">
                  <c:v>0.7927689467872806</c:v>
                </c:pt>
                <c:pt idx="560">
                  <c:v>1.0170399587863503</c:v>
                </c:pt>
                <c:pt idx="561">
                  <c:v>1.3471824894848832</c:v>
                </c:pt>
                <c:pt idx="562">
                  <c:v>0.75471684948861006</c:v>
                </c:pt>
                <c:pt idx="563">
                  <c:v>1.4968303974848822</c:v>
                </c:pt>
                <c:pt idx="564">
                  <c:v>0.98054632948674769</c:v>
                </c:pt>
                <c:pt idx="565">
                  <c:v>0.98118557748674717</c:v>
                </c:pt>
                <c:pt idx="566">
                  <c:v>0.93594360148488343</c:v>
                </c:pt>
                <c:pt idx="567">
                  <c:v>0.78725084548488666</c:v>
                </c:pt>
                <c:pt idx="568">
                  <c:v>5.3613860599029071</c:v>
                </c:pt>
                <c:pt idx="569">
                  <c:v>1.3795156158991813</c:v>
                </c:pt>
                <c:pt idx="570">
                  <c:v>0.64003740790104346</c:v>
                </c:pt>
                <c:pt idx="571">
                  <c:v>0.85277524390197501</c:v>
                </c:pt>
                <c:pt idx="572">
                  <c:v>1.3342008999001118</c:v>
                </c:pt>
                <c:pt idx="573">
                  <c:v>0.57709913590011275</c:v>
                </c:pt>
                <c:pt idx="574">
                  <c:v>1.4900494078991797</c:v>
                </c:pt>
                <c:pt idx="575">
                  <c:v>2.439024072921784</c:v>
                </c:pt>
                <c:pt idx="576">
                  <c:v>2.3962360889227128</c:v>
                </c:pt>
                <c:pt idx="577">
                  <c:v>19.802804212921785</c:v>
                </c:pt>
                <c:pt idx="578">
                  <c:v>8.8364277529208515</c:v>
                </c:pt>
                <c:pt idx="579">
                  <c:v>9.7225829929199215</c:v>
                </c:pt>
                <c:pt idx="580">
                  <c:v>12.063968236922715</c:v>
                </c:pt>
                <c:pt idx="581">
                  <c:v>19.704329852921788</c:v>
                </c:pt>
                <c:pt idx="582">
                  <c:v>20.220393285105605</c:v>
                </c:pt>
                <c:pt idx="583">
                  <c:v>20.220393285105605</c:v>
                </c:pt>
                <c:pt idx="584">
                  <c:v>20.220393285105605</c:v>
                </c:pt>
                <c:pt idx="585">
                  <c:v>20.220393285105605</c:v>
                </c:pt>
                <c:pt idx="586">
                  <c:v>20.220393285105605</c:v>
                </c:pt>
                <c:pt idx="587">
                  <c:v>20.220393285105605</c:v>
                </c:pt>
                <c:pt idx="588">
                  <c:v>20.220393285105605</c:v>
                </c:pt>
                <c:pt idx="589">
                  <c:v>20.220393285105605</c:v>
                </c:pt>
                <c:pt idx="590">
                  <c:v>18.260814747020159</c:v>
                </c:pt>
                <c:pt idx="591">
                  <c:v>20.220393285105605</c:v>
                </c:pt>
                <c:pt idx="592">
                  <c:v>17.613897146022019</c:v>
                </c:pt>
                <c:pt idx="593">
                  <c:v>8.9958853780192278</c:v>
                </c:pt>
                <c:pt idx="594">
                  <c:v>20.220393285105605</c:v>
                </c:pt>
                <c:pt idx="595">
                  <c:v>20.220393285105605</c:v>
                </c:pt>
                <c:pt idx="596">
                  <c:v>20.220393285105605</c:v>
                </c:pt>
                <c:pt idx="597">
                  <c:v>12.867219731411408</c:v>
                </c:pt>
                <c:pt idx="598">
                  <c:v>20.220393285105605</c:v>
                </c:pt>
                <c:pt idx="599">
                  <c:v>17.477073947411409</c:v>
                </c:pt>
                <c:pt idx="600">
                  <c:v>16.451820575408615</c:v>
                </c:pt>
                <c:pt idx="601">
                  <c:v>20.220393285105605</c:v>
                </c:pt>
                <c:pt idx="602">
                  <c:v>20.220393285105605</c:v>
                </c:pt>
                <c:pt idx="603">
                  <c:v>20.220393285105605</c:v>
                </c:pt>
                <c:pt idx="604">
                  <c:v>18.33551687355904</c:v>
                </c:pt>
                <c:pt idx="605">
                  <c:v>20.135935989558106</c:v>
                </c:pt>
                <c:pt idx="606">
                  <c:v>4.0797406895590393</c:v>
                </c:pt>
                <c:pt idx="607">
                  <c:v>0.84823744955904112</c:v>
                </c:pt>
                <c:pt idx="608">
                  <c:v>0.9602911375581098</c:v>
                </c:pt>
                <c:pt idx="609">
                  <c:v>3.2073961695590407</c:v>
                </c:pt>
                <c:pt idx="610">
                  <c:v>7.7128933218427083</c:v>
                </c:pt>
                <c:pt idx="611">
                  <c:v>18.757089646844573</c:v>
                </c:pt>
                <c:pt idx="612">
                  <c:v>21.618682225843646</c:v>
                </c:pt>
                <c:pt idx="613">
                  <c:v>4.6228063218445712</c:v>
                </c:pt>
                <c:pt idx="614">
                  <c:v>2.9587972828436397</c:v>
                </c:pt>
                <c:pt idx="615">
                  <c:v>22.02844628484457</c:v>
                </c:pt>
                <c:pt idx="616">
                  <c:v>23.77941356184364</c:v>
                </c:pt>
                <c:pt idx="617">
                  <c:v>16.200307536526953</c:v>
                </c:pt>
                <c:pt idx="618">
                  <c:v>8.2141049895250902</c:v>
                </c:pt>
                <c:pt idx="619">
                  <c:v>3.2859982715278822</c:v>
                </c:pt>
                <c:pt idx="620">
                  <c:v>11.08688186452695</c:v>
                </c:pt>
                <c:pt idx="621">
                  <c:v>4.878889060526955</c:v>
                </c:pt>
                <c:pt idx="622">
                  <c:v>26.990288200526951</c:v>
                </c:pt>
                <c:pt idx="623">
                  <c:v>4.7591329325269545</c:v>
                </c:pt>
                <c:pt idx="624">
                  <c:v>40.400211353346023</c:v>
                </c:pt>
                <c:pt idx="625">
                  <c:v>40.400211353346023</c:v>
                </c:pt>
                <c:pt idx="626">
                  <c:v>40.400211353346023</c:v>
                </c:pt>
                <c:pt idx="627">
                  <c:v>40.400211353346023</c:v>
                </c:pt>
                <c:pt idx="628">
                  <c:v>40.400211353346023</c:v>
                </c:pt>
                <c:pt idx="629">
                  <c:v>40.400211353346023</c:v>
                </c:pt>
                <c:pt idx="630">
                  <c:v>40.400211353346023</c:v>
                </c:pt>
                <c:pt idx="631">
                  <c:v>40.400211353346023</c:v>
                </c:pt>
                <c:pt idx="632">
                  <c:v>40.400211353346023</c:v>
                </c:pt>
                <c:pt idx="633">
                  <c:v>40.400211353346023</c:v>
                </c:pt>
                <c:pt idx="634">
                  <c:v>40.400211353346023</c:v>
                </c:pt>
                <c:pt idx="635">
                  <c:v>40.400211353346023</c:v>
                </c:pt>
                <c:pt idx="636">
                  <c:v>40.400211353346023</c:v>
                </c:pt>
                <c:pt idx="637">
                  <c:v>40.400211353346023</c:v>
                </c:pt>
                <c:pt idx="638">
                  <c:v>80.938788836501317</c:v>
                </c:pt>
                <c:pt idx="639">
                  <c:v>80.938788836501317</c:v>
                </c:pt>
                <c:pt idx="640">
                  <c:v>80.938788836501317</c:v>
                </c:pt>
                <c:pt idx="641">
                  <c:v>80.938788836501317</c:v>
                </c:pt>
                <c:pt idx="642">
                  <c:v>80.938788836501317</c:v>
                </c:pt>
                <c:pt idx="643">
                  <c:v>80.938788836501317</c:v>
                </c:pt>
                <c:pt idx="644">
                  <c:v>80.938788836501317</c:v>
                </c:pt>
                <c:pt idx="645">
                  <c:v>80.938788836501317</c:v>
                </c:pt>
                <c:pt idx="646">
                  <c:v>80.938788836501317</c:v>
                </c:pt>
                <c:pt idx="647">
                  <c:v>80.938788836501317</c:v>
                </c:pt>
                <c:pt idx="648">
                  <c:v>80.938788836501317</c:v>
                </c:pt>
                <c:pt idx="649">
                  <c:v>80.938788836501317</c:v>
                </c:pt>
                <c:pt idx="650">
                  <c:v>80.938788836501317</c:v>
                </c:pt>
                <c:pt idx="651">
                  <c:v>80.938788836501317</c:v>
                </c:pt>
                <c:pt idx="652">
                  <c:v>80.938788836501317</c:v>
                </c:pt>
                <c:pt idx="653">
                  <c:v>80.938788836501317</c:v>
                </c:pt>
                <c:pt idx="654">
                  <c:v>80.938788836501317</c:v>
                </c:pt>
                <c:pt idx="655">
                  <c:v>80.938788836501317</c:v>
                </c:pt>
                <c:pt idx="656">
                  <c:v>80.938788836501317</c:v>
                </c:pt>
                <c:pt idx="657">
                  <c:v>80.938788836501317</c:v>
                </c:pt>
                <c:pt idx="658">
                  <c:v>80.938788836501317</c:v>
                </c:pt>
                <c:pt idx="659">
                  <c:v>53.644299812797733</c:v>
                </c:pt>
                <c:pt idx="660">
                  <c:v>68.63053512879587</c:v>
                </c:pt>
                <c:pt idx="661">
                  <c:v>80.938788836501317</c:v>
                </c:pt>
                <c:pt idx="662">
                  <c:v>77.610073240797732</c:v>
                </c:pt>
                <c:pt idx="663">
                  <c:v>80.938788836501317</c:v>
                </c:pt>
                <c:pt idx="664">
                  <c:v>80.938788836501317</c:v>
                </c:pt>
                <c:pt idx="665">
                  <c:v>80.938788836501317</c:v>
                </c:pt>
                <c:pt idx="666">
                  <c:v>80.938788836501317</c:v>
                </c:pt>
                <c:pt idx="667">
                  <c:v>80.938788836501317</c:v>
                </c:pt>
                <c:pt idx="668">
                  <c:v>105.77564059458246</c:v>
                </c:pt>
                <c:pt idx="669">
                  <c:v>105.77564059458246</c:v>
                </c:pt>
                <c:pt idx="670">
                  <c:v>105.77564059458246</c:v>
                </c:pt>
                <c:pt idx="671">
                  <c:v>105.77564059458246</c:v>
                </c:pt>
                <c:pt idx="672">
                  <c:v>105.77564059458246</c:v>
                </c:pt>
                <c:pt idx="673">
                  <c:v>105.77564059458246</c:v>
                </c:pt>
                <c:pt idx="674">
                  <c:v>105.77564059458246</c:v>
                </c:pt>
                <c:pt idx="675">
                  <c:v>105.77564059458246</c:v>
                </c:pt>
                <c:pt idx="676">
                  <c:v>105.77564059458246</c:v>
                </c:pt>
                <c:pt idx="677">
                  <c:v>105.77564059458246</c:v>
                </c:pt>
                <c:pt idx="678">
                  <c:v>105.77564059458246</c:v>
                </c:pt>
                <c:pt idx="679">
                  <c:v>105.77564059458246</c:v>
                </c:pt>
                <c:pt idx="680">
                  <c:v>105.77564059458246</c:v>
                </c:pt>
                <c:pt idx="681">
                  <c:v>105.77564059458246</c:v>
                </c:pt>
                <c:pt idx="682">
                  <c:v>105.77564059458246</c:v>
                </c:pt>
                <c:pt idx="683">
                  <c:v>105.77564059458246</c:v>
                </c:pt>
                <c:pt idx="684">
                  <c:v>105.77564059458246</c:v>
                </c:pt>
                <c:pt idx="685">
                  <c:v>105.77564059458246</c:v>
                </c:pt>
                <c:pt idx="686">
                  <c:v>105.77564059458246</c:v>
                </c:pt>
                <c:pt idx="687">
                  <c:v>90.183736069493563</c:v>
                </c:pt>
                <c:pt idx="688">
                  <c:v>95.043589213493576</c:v>
                </c:pt>
                <c:pt idx="689">
                  <c:v>83.781432525495433</c:v>
                </c:pt>
                <c:pt idx="690">
                  <c:v>81.579333937491697</c:v>
                </c:pt>
                <c:pt idx="691">
                  <c:v>105.31441543349543</c:v>
                </c:pt>
                <c:pt idx="692">
                  <c:v>86.276048425495418</c:v>
                </c:pt>
                <c:pt idx="693">
                  <c:v>105.77564059458246</c:v>
                </c:pt>
                <c:pt idx="694">
                  <c:v>105.77564059458246</c:v>
                </c:pt>
                <c:pt idx="695">
                  <c:v>105.77564059458246</c:v>
                </c:pt>
                <c:pt idx="696">
                  <c:v>105.77564059458246</c:v>
                </c:pt>
                <c:pt idx="697">
                  <c:v>80.37812548214626</c:v>
                </c:pt>
                <c:pt idx="698">
                  <c:v>57.869754374148123</c:v>
                </c:pt>
                <c:pt idx="699">
                  <c:v>43.901266766148126</c:v>
                </c:pt>
                <c:pt idx="700">
                  <c:v>53.306943536146257</c:v>
                </c:pt>
                <c:pt idx="701">
                  <c:v>93.469764938338031</c:v>
                </c:pt>
                <c:pt idx="702">
                  <c:v>117.73333309338341</c:v>
                </c:pt>
                <c:pt idx="703">
                  <c:v>83.401819142339903</c:v>
                </c:pt>
                <c:pt idx="704">
                  <c:v>78.439711654339888</c:v>
                </c:pt>
                <c:pt idx="705">
                  <c:v>89.721362702336165</c:v>
                </c:pt>
                <c:pt idx="706">
                  <c:v>117.73333309338341</c:v>
                </c:pt>
                <c:pt idx="707">
                  <c:v>117.73333309338341</c:v>
                </c:pt>
                <c:pt idx="708">
                  <c:v>117.73333309338341</c:v>
                </c:pt>
                <c:pt idx="709">
                  <c:v>117.73333309338341</c:v>
                </c:pt>
                <c:pt idx="710">
                  <c:v>88.626292729827199</c:v>
                </c:pt>
                <c:pt idx="711">
                  <c:v>99.166459573825321</c:v>
                </c:pt>
                <c:pt idx="712">
                  <c:v>71.0015864418272</c:v>
                </c:pt>
                <c:pt idx="713">
                  <c:v>99.190810133825352</c:v>
                </c:pt>
                <c:pt idx="714">
                  <c:v>73.976678177829058</c:v>
                </c:pt>
                <c:pt idx="715">
                  <c:v>117.73333309338341</c:v>
                </c:pt>
                <c:pt idx="716">
                  <c:v>117.73333309338341</c:v>
                </c:pt>
                <c:pt idx="717">
                  <c:v>117.73333309338341</c:v>
                </c:pt>
                <c:pt idx="718">
                  <c:v>117.73333309338341</c:v>
                </c:pt>
                <c:pt idx="719">
                  <c:v>117.73333309338341</c:v>
                </c:pt>
                <c:pt idx="720">
                  <c:v>117.73333309338341</c:v>
                </c:pt>
                <c:pt idx="721">
                  <c:v>117.73333309338341</c:v>
                </c:pt>
                <c:pt idx="722">
                  <c:v>117.73333309338341</c:v>
                </c:pt>
                <c:pt idx="723">
                  <c:v>117.73333309338341</c:v>
                </c:pt>
                <c:pt idx="724">
                  <c:v>117.73333309338341</c:v>
                </c:pt>
                <c:pt idx="725">
                  <c:v>117.73333309338341</c:v>
                </c:pt>
                <c:pt idx="726">
                  <c:v>117.73333309338341</c:v>
                </c:pt>
                <c:pt idx="727">
                  <c:v>117.73333309338341</c:v>
                </c:pt>
                <c:pt idx="728">
                  <c:v>117.73333309338341</c:v>
                </c:pt>
                <c:pt idx="729">
                  <c:v>117.73333309338341</c:v>
                </c:pt>
                <c:pt idx="730">
                  <c:v>113.43973492513585</c:v>
                </c:pt>
                <c:pt idx="731">
                  <c:v>85.973894877137738</c:v>
                </c:pt>
                <c:pt idx="732">
                  <c:v>68.026393005135859</c:v>
                </c:pt>
                <c:pt idx="733">
                  <c:v>54.13613651313959</c:v>
                </c:pt>
                <c:pt idx="734">
                  <c:v>105.69247561713773</c:v>
                </c:pt>
                <c:pt idx="735">
                  <c:v>100.86063787713586</c:v>
                </c:pt>
                <c:pt idx="736">
                  <c:v>120.02903568134585</c:v>
                </c:pt>
                <c:pt idx="737">
                  <c:v>118.95335543334959</c:v>
                </c:pt>
                <c:pt idx="738">
                  <c:v>120.02331917734399</c:v>
                </c:pt>
                <c:pt idx="739">
                  <c:v>78.907975521347723</c:v>
                </c:pt>
                <c:pt idx="740">
                  <c:v>89.148112257349581</c:v>
                </c:pt>
                <c:pt idx="741">
                  <c:v>100.45176592534585</c:v>
                </c:pt>
                <c:pt idx="742">
                  <c:v>123.24675909882176</c:v>
                </c:pt>
                <c:pt idx="743">
                  <c:v>123.24675909882176</c:v>
                </c:pt>
                <c:pt idx="744">
                  <c:v>123.24675909882176</c:v>
                </c:pt>
                <c:pt idx="745">
                  <c:v>123.24675909882176</c:v>
                </c:pt>
                <c:pt idx="746">
                  <c:v>116.03417297267397</c:v>
                </c:pt>
                <c:pt idx="747">
                  <c:v>108.0711309366777</c:v>
                </c:pt>
                <c:pt idx="748">
                  <c:v>102.34620063667583</c:v>
                </c:pt>
                <c:pt idx="749">
                  <c:v>123.24675909882176</c:v>
                </c:pt>
                <c:pt idx="750">
                  <c:v>123.24675909882176</c:v>
                </c:pt>
                <c:pt idx="751">
                  <c:v>115.26609288562219</c:v>
                </c:pt>
                <c:pt idx="752">
                  <c:v>106.63712975362031</c:v>
                </c:pt>
                <c:pt idx="753">
                  <c:v>102.14156237762032</c:v>
                </c:pt>
                <c:pt idx="754">
                  <c:v>101.04478581762031</c:v>
                </c:pt>
                <c:pt idx="755">
                  <c:v>123.24675909882176</c:v>
                </c:pt>
                <c:pt idx="756">
                  <c:v>123.24675909882176</c:v>
                </c:pt>
                <c:pt idx="757">
                  <c:v>123.24675909882176</c:v>
                </c:pt>
                <c:pt idx="758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14"/>
              <c:layout>
                <c:manualLayout>
                  <c:x val="0"/>
                  <c:y val="-0.107095046854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527-AF86-64394777337B}"/>
                </c:ext>
              </c:extLst>
            </c:dLbl>
            <c:dLbl>
              <c:idx val="42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E-4D15-8881-B185C684FF0F}"/>
                </c:ext>
              </c:extLst>
            </c:dLbl>
            <c:dLbl>
              <c:idx val="45"/>
              <c:layout>
                <c:manualLayout>
                  <c:x val="-1.5853490785204869E-17"/>
                  <c:y val="-0.1051750688710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27-AF86-64394777337B}"/>
                </c:ext>
              </c:extLst>
            </c:dLbl>
            <c:dLbl>
              <c:idx val="73"/>
              <c:layout>
                <c:manualLayout>
                  <c:x val="-3.1706981570409738E-17"/>
                  <c:y val="-0.1104338223145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27-AF86-64394777337B}"/>
                </c:ext>
              </c:extLst>
            </c:dLbl>
            <c:dLbl>
              <c:idx val="103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E-4D15-8881-B185C684FF0F}"/>
                </c:ext>
              </c:extLst>
            </c:dLbl>
            <c:dLbl>
              <c:idx val="104"/>
              <c:layout>
                <c:manualLayout>
                  <c:x val="0"/>
                  <c:y val="-9.46575619839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9-4527-AF86-64394777337B}"/>
                </c:ext>
              </c:extLst>
            </c:dLbl>
            <c:dLbl>
              <c:idx val="134"/>
              <c:layout>
                <c:manualLayout>
                  <c:x val="-3.1706981570409738E-17"/>
                  <c:y val="-8.939880854038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27-AF86-64394777337B}"/>
                </c:ext>
              </c:extLst>
            </c:dLbl>
            <c:dLbl>
              <c:idx val="164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E-4D15-8881-B185C684FF0F}"/>
                </c:ext>
              </c:extLst>
            </c:dLbl>
            <c:dLbl>
              <c:idx val="165"/>
              <c:layout>
                <c:manualLayout>
                  <c:x val="-6.3413963140819477E-17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27-AF86-64394777337B}"/>
                </c:ext>
              </c:extLst>
            </c:dLbl>
            <c:dLbl>
              <c:idx val="195"/>
              <c:layout>
                <c:manualLayout>
                  <c:x val="0"/>
                  <c:y val="-5.784628787907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27-AF86-64394777337B}"/>
                </c:ext>
              </c:extLst>
            </c:dLbl>
            <c:dLbl>
              <c:idx val="226"/>
              <c:layout>
                <c:manualLayout>
                  <c:x val="0"/>
                  <c:y val="-4.20700275484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256"/>
              <c:layout>
                <c:manualLayout>
                  <c:x val="0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D15-8881-B185C684FF0F}"/>
                </c:ext>
              </c:extLst>
            </c:dLbl>
            <c:dLbl>
              <c:idx val="257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27-AF86-64394777337B}"/>
                </c:ext>
              </c:extLst>
            </c:dLbl>
            <c:dLbl>
              <c:idx val="287"/>
              <c:layout>
                <c:manualLayout>
                  <c:x val="-6.6424353433147788E-17"/>
                  <c:y val="-7.8852997705995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27-AF86-64394777337B}"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E-4D15-8881-B185C684FF0F}"/>
                </c:ext>
              </c:extLst>
            </c:dLbl>
            <c:dLbl>
              <c:idx val="318"/>
              <c:layout>
                <c:manualLayout>
                  <c:x val="-6.3413963140819477E-17"/>
                  <c:y val="-8.939880854038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dLbl>
              <c:idx val="348"/>
              <c:layout>
                <c:manualLayout>
                  <c:x val="1.7292879150975693E-3"/>
                  <c:y val="-2.814392295451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527-AF86-64394777337B}"/>
                </c:ext>
              </c:extLst>
            </c:dLbl>
            <c:dLbl>
              <c:idx val="379"/>
              <c:layout>
                <c:manualLayout>
                  <c:x val="3.4587116299178555E-3"/>
                  <c:y val="-0.10174029451137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527-AF86-64394777337B}"/>
                </c:ext>
              </c:extLst>
            </c:dLbl>
            <c:dLbl>
              <c:idx val="407"/>
              <c:layout>
                <c:manualLayout>
                  <c:x val="3.6231884057971015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E-4D15-8881-B185C684FF0F}"/>
                </c:ext>
              </c:extLst>
            </c:dLbl>
            <c:dLbl>
              <c:idx val="410"/>
              <c:layout>
                <c:manualLayout>
                  <c:x val="-6.3413963140819477E-17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527-AF86-64394777337B}"/>
                </c:ext>
              </c:extLst>
            </c:dLbl>
            <c:dLbl>
              <c:idx val="438"/>
              <c:layout>
                <c:manualLayout>
                  <c:x val="1.7294917010272637E-3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527-AF86-64394777337B}"/>
                </c:ext>
              </c:extLst>
            </c:dLbl>
            <c:dLbl>
              <c:idx val="468"/>
              <c:layout>
                <c:manualLayout>
                  <c:x val="-1.3284870686629558E-16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E-4D15-8881-B185C684FF0F}"/>
                </c:ext>
              </c:extLst>
            </c:dLbl>
            <c:dLbl>
              <c:idx val="469"/>
              <c:layout>
                <c:manualLayout>
                  <c:x val="1.7294917010272637E-3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527-AF86-64394777337B}"/>
                </c:ext>
              </c:extLst>
            </c:dLbl>
            <c:dLbl>
              <c:idx val="499"/>
              <c:layout>
                <c:manualLayout>
                  <c:x val="1.7294917010272637E-3"/>
                  <c:y val="-7.88813016532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527-AF86-64394777337B}"/>
                </c:ext>
              </c:extLst>
            </c:dLbl>
            <c:dLbl>
              <c:idx val="52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E-4D15-8881-B185C684FF0F}"/>
                </c:ext>
              </c:extLst>
            </c:dLbl>
            <c:dLbl>
              <c:idx val="530"/>
              <c:layout>
                <c:manualLayout>
                  <c:x val="0"/>
                  <c:y val="-5.2587534435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527-AF86-64394777337B}"/>
                </c:ext>
              </c:extLst>
            </c:dLbl>
            <c:dLbl>
              <c:idx val="560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9-4527-AF86-64394777337B}"/>
                </c:ext>
              </c:extLst>
            </c:dLbl>
            <c:dLbl>
              <c:idx val="591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527-AF86-64394777337B}"/>
                </c:ext>
              </c:extLst>
            </c:dLbl>
            <c:dLbl>
              <c:idx val="622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527-AF86-64394777337B}"/>
                </c:ext>
              </c:extLst>
            </c:dLbl>
            <c:dLbl>
              <c:idx val="652"/>
              <c:layout>
                <c:manualLayout>
                  <c:x val="0"/>
                  <c:y val="-1.06210345754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527-AF86-64394777337B}"/>
                </c:ext>
              </c:extLst>
            </c:dLbl>
            <c:dLbl>
              <c:idx val="682"/>
              <c:layout>
                <c:manualLayout>
                  <c:x val="-1.8115942028985507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E-4D15-8881-B185C684FF0F}"/>
                </c:ext>
              </c:extLst>
            </c:dLbl>
            <c:dLbl>
              <c:idx val="683"/>
              <c:layout>
                <c:manualLayout>
                  <c:x val="-1.7294917010273903E-3"/>
                  <c:y val="-7.888130165327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527-AF86-64394777337B}"/>
                </c:ext>
              </c:extLst>
            </c:dLbl>
            <c:dLbl>
              <c:idx val="713"/>
              <c:layout>
                <c:manualLayout>
                  <c:x val="-1.3284870686629558E-16"/>
                  <c:y val="-1.591749850166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527-AF86-64394777337B}"/>
                </c:ext>
              </c:extLst>
            </c:dLbl>
            <c:dLbl>
              <c:idx val="744"/>
              <c:layout>
                <c:manualLayout>
                  <c:x val="-1.8937578454865727E-3"/>
                  <c:y val="-3.6924380515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5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7">
                    <c:v>M</c:v>
                  </c:pt>
                  <c:pt idx="438">
                    <c:v>A</c:v>
                  </c:pt>
                  <c:pt idx="468">
                    <c:v>M</c:v>
                  </c:pt>
                  <c:pt idx="499">
                    <c:v>J</c:v>
                  </c:pt>
                  <c:pt idx="529">
                    <c:v>J</c:v>
                  </c:pt>
                  <c:pt idx="560">
                    <c:v>A</c:v>
                  </c:pt>
                  <c:pt idx="591">
                    <c:v>S</c:v>
                  </c:pt>
                  <c:pt idx="621">
                    <c:v>O</c:v>
                  </c:pt>
                  <c:pt idx="652">
                    <c:v>N</c:v>
                  </c:pt>
                  <c:pt idx="682">
                    <c:v>D</c:v>
                  </c:pt>
                  <c:pt idx="713">
                    <c:v>E</c:v>
                  </c:pt>
                  <c:pt idx="744">
                    <c:v>F</c:v>
                  </c:pt>
                </c:lvl>
                <c:lvl>
                  <c:pt idx="0">
                    <c:v>2022 </c:v>
                  </c:pt>
                  <c:pt idx="334">
                    <c:v>2023 </c:v>
                  </c:pt>
                  <c:pt idx="699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129.13893027706081</c:v>
                </c:pt>
                <c:pt idx="42">
                  <c:v>128.70213492494773</c:v>
                </c:pt>
                <c:pt idx="73">
                  <c:v>125.24455872987446</c:v>
                </c:pt>
                <c:pt idx="103">
                  <c:v>99.174715760964361</c:v>
                </c:pt>
                <c:pt idx="134">
                  <c:v>63.624179558812038</c:v>
                </c:pt>
                <c:pt idx="164">
                  <c:v>27.442156278712137</c:v>
                </c:pt>
                <c:pt idx="195">
                  <c:v>16.581237981614105</c:v>
                </c:pt>
                <c:pt idx="226">
                  <c:v>21.033168040284398</c:v>
                </c:pt>
                <c:pt idx="256">
                  <c:v>41.704179443866899</c:v>
                </c:pt>
                <c:pt idx="287">
                  <c:v>83.437278222405467</c:v>
                </c:pt>
                <c:pt idx="317">
                  <c:v>108.10243370537623</c:v>
                </c:pt>
                <c:pt idx="348">
                  <c:v>119.44455644829111</c:v>
                </c:pt>
                <c:pt idx="379">
                  <c:v>127.90897946252304</c:v>
                </c:pt>
                <c:pt idx="407">
                  <c:v>128.18908398701601</c:v>
                </c:pt>
                <c:pt idx="438">
                  <c:v>125.90182729691037</c:v>
                </c:pt>
                <c:pt idx="468">
                  <c:v>98.741424078570617</c:v>
                </c:pt>
                <c:pt idx="499">
                  <c:v>62.091495991055417</c:v>
                </c:pt>
                <c:pt idx="529">
                  <c:v>26.601704529721381</c:v>
                </c:pt>
                <c:pt idx="560">
                  <c:v>15.940810769841702</c:v>
                </c:pt>
                <c:pt idx="591">
                  <c:v>20.220393285105605</c:v>
                </c:pt>
                <c:pt idx="621">
                  <c:v>40.400211353346023</c:v>
                </c:pt>
                <c:pt idx="652">
                  <c:v>80.938788836501317</c:v>
                </c:pt>
                <c:pt idx="682">
                  <c:v>105.77564059458246</c:v>
                </c:pt>
                <c:pt idx="713">
                  <c:v>117.73333309338341</c:v>
                </c:pt>
                <c:pt idx="744">
                  <c:v>123.24675909882176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0.8938</cdr:x>
      <cdr:y>0.07186</cdr:y>
    </cdr:from>
    <cdr:to>
      <cdr:x>0.89593</cdr:x>
      <cdr:y>0.81661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9038" y="261463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0.4666</cdr:x>
      <cdr:y>0.07025</cdr:y>
    </cdr:from>
    <cdr:to>
      <cdr:x>0.46873</cdr:x>
      <cdr:y>0.815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42161" y="25559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0.89366</cdr:x>
      <cdr:y>0.06022</cdr:y>
    </cdr:from>
    <cdr:to>
      <cdr:x>0.89579</cdr:x>
      <cdr:y>0.80497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18095" y="219121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0.46652</cdr:x>
      <cdr:y>0.07155</cdr:y>
    </cdr:from>
    <cdr:to>
      <cdr:x>0.46865</cdr:x>
      <cdr:y>0.8163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41660" y="26032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108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6.040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11.221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Febrero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254</v>
      </c>
    </row>
    <row r="2" spans="1:2">
      <c r="A2" t="s">
        <v>248</v>
      </c>
    </row>
    <row r="3" spans="1:2">
      <c r="A3" t="s">
        <v>247</v>
      </c>
    </row>
    <row r="4" spans="1:2">
      <c r="A4" t="s">
        <v>250</v>
      </c>
    </row>
    <row r="5" spans="1:2">
      <c r="A5" t="s">
        <v>252</v>
      </c>
    </row>
    <row r="6" spans="1:2">
      <c r="A6" t="s">
        <v>251</v>
      </c>
    </row>
    <row r="7" spans="1:2">
      <c r="A7" t="s">
        <v>249</v>
      </c>
    </row>
    <row r="8" spans="1:2">
      <c r="A8" t="s">
        <v>238</v>
      </c>
    </row>
    <row r="9" spans="1:2">
      <c r="A9" t="s">
        <v>255</v>
      </c>
    </row>
    <row r="10" spans="1:2">
      <c r="A10" t="s">
        <v>253</v>
      </c>
    </row>
    <row r="11" spans="1:2">
      <c r="A11" t="s">
        <v>232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L27" sqref="L26:L27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Febrero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6" t="s">
        <v>63</v>
      </c>
      <c r="D7" s="12"/>
      <c r="E7" s="13"/>
      <c r="F7" s="307" t="str">
        <f>K3</f>
        <v>Febrero 2024</v>
      </c>
      <c r="G7" s="308"/>
      <c r="H7" s="309" t="s">
        <v>64</v>
      </c>
      <c r="I7" s="309"/>
      <c r="J7" s="309" t="s">
        <v>71</v>
      </c>
      <c r="K7" s="309"/>
      <c r="L7" s="9"/>
    </row>
    <row r="8" spans="1:19" ht="12.75" customHeight="1">
      <c r="A8" s="7"/>
      <c r="B8" s="8"/>
      <c r="C8" s="306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2952.1682820880001</v>
      </c>
      <c r="G9" s="89">
        <f>VLOOKUP("Hidráulica",Dat_01!$A$8:$J$29,4,FALSE)*100</f>
        <v>19.886003560000002</v>
      </c>
      <c r="H9" s="88">
        <f>VLOOKUP("Hidráulica",Dat_01!$A$8:$J$29,5,FALSE)/1000</f>
        <v>6848.3898747530002</v>
      </c>
      <c r="I9" s="89">
        <f>VLOOKUP("Hidráulica",Dat_01!$A$8:$J$29,7,FALSE)*100</f>
        <v>8.3337294600000007</v>
      </c>
      <c r="J9" s="88">
        <f>VLOOKUP("Hidráulica",Dat_01!$A$8:$J$29,8,FALSE)/1000</f>
        <v>25796.212295768</v>
      </c>
      <c r="K9" s="89">
        <f>VLOOKUP("Hidráulica",Dat_01!$A$8:$J$29,10,FALSE)*100</f>
        <v>23.020901599999998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6805.9291499999999</v>
      </c>
      <c r="G10" s="89">
        <f>VLOOKUP("Eólica",Dat_01!$A$8:$J$29,4,FALSE)*100</f>
        <v>46.874503519999998</v>
      </c>
      <c r="H10" s="88">
        <f>VLOOKUP("Eólica",Dat_01!$A$8:$J$29,5,FALSE)/1000</f>
        <v>12443.554983999999</v>
      </c>
      <c r="I10" s="89">
        <f>VLOOKUP("Eólica",Dat_01!$A$8:$J$29,7,FALSE)*100</f>
        <v>4.0587784999999998</v>
      </c>
      <c r="J10" s="88">
        <f>VLOOKUP("Eólica",Dat_01!$A$8:$J$29,8,FALSE)/1000</f>
        <v>61727.962643999999</v>
      </c>
      <c r="K10" s="89">
        <f>VLOOKUP("Eólica",Dat_01!$A$8:$J$29,10,FALSE)*100</f>
        <v>-0.11642519999999999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2422.7043670000003</v>
      </c>
      <c r="G11" s="89">
        <f>VLOOKUP("Solar fotovoltaica",Dat_01!$A$8:$J$29,4,FALSE)*100</f>
        <v>14.893614039999999</v>
      </c>
      <c r="H11" s="88">
        <f>VLOOKUP("Solar fotovoltaica",Dat_01!$A$8:$J$29,5,FALSE)/1000</f>
        <v>4282.6608590000005</v>
      </c>
      <c r="I11" s="89">
        <f>VLOOKUP("Solar fotovoltaica",Dat_01!$A$8:$J$29,7,FALSE)*100</f>
        <v>12.33521569</v>
      </c>
      <c r="J11" s="88">
        <f>VLOOKUP("Solar fotovoltaica",Dat_01!$A$8:$J$29,8,FALSE)/1000</f>
        <v>37073.793773999998</v>
      </c>
      <c r="K11" s="89">
        <f>VLOOKUP("Solar fotovoltaica",Dat_01!$A$8:$J$29,10,FALSE)*100</f>
        <v>32.684611270000005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175.94086199999998</v>
      </c>
      <c r="G12" s="89">
        <f>VLOOKUP("Solar térmica",Dat_01!$A$8:$J$29,4,FALSE)*100</f>
        <v>-1.5910430900000001</v>
      </c>
      <c r="H12" s="88">
        <f>VLOOKUP("Solar térmica",Dat_01!$A$8:$J$29,5,FALSE)/1000</f>
        <v>270.183829</v>
      </c>
      <c r="I12" s="89">
        <f>VLOOKUP("Solar térmica",Dat_01!$A$8:$J$29,7,FALSE)*100</f>
        <v>-9.4233953199999991</v>
      </c>
      <c r="J12" s="88">
        <f>VLOOKUP("Solar térmica",Dat_01!$A$8:$J$29,8,FALSE)/1000</f>
        <v>4666.3508159999992</v>
      </c>
      <c r="K12" s="89">
        <f>VLOOKUP("Solar térmica",Dat_01!$A$8:$J$29,10,FALSE)*100</f>
        <v>15.43759079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256.21641699999998</v>
      </c>
      <c r="G13" s="89">
        <f>VLOOKUP("Otras renovables",Dat_01!$A$8:$J$29,4,FALSE)*100</f>
        <v>-28.127107550000002</v>
      </c>
      <c r="H13" s="88">
        <f>VLOOKUP("Otras renovables",Dat_01!$A$8:$J$29,5,FALSE)/1000</f>
        <v>538.113471</v>
      </c>
      <c r="I13" s="89">
        <f>VLOOKUP("Otras renovables",Dat_01!$A$8:$J$29,7,FALSE)*100</f>
        <v>-16.85690726</v>
      </c>
      <c r="J13" s="88">
        <f>VLOOKUP("Otras renovables",Dat_01!$A$8:$J$29,8,FALSE)/1000</f>
        <v>3472.9003729999999</v>
      </c>
      <c r="K13" s="89">
        <f>VLOOKUP("Otras renovables",Dat_01!$A$8:$J$29,10,FALSE)*100</f>
        <v>-22.734794900000001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52.594839</v>
      </c>
      <c r="G14" s="89">
        <f>VLOOKUP("Residuos renovables",Dat_01!$A$8:$J$29,4,FALSE)*100</f>
        <v>-14.740199400000002</v>
      </c>
      <c r="H14" s="88">
        <f>VLOOKUP("Residuos renovables",Dat_01!$A$8:$J$29,5,FALSE)/1000</f>
        <v>110.7279145</v>
      </c>
      <c r="I14" s="89">
        <f>VLOOKUP("Residuos renovables",Dat_01!$A$8:$J$29,7,FALSE)*100</f>
        <v>-9.2327068600000004</v>
      </c>
      <c r="J14" s="88">
        <f>VLOOKUP("Residuos renovables",Dat_01!$A$8:$J$29,8,FALSE)/1000</f>
        <v>696.22869900000001</v>
      </c>
      <c r="K14" s="89">
        <f>VLOOKUP("Residuos renovables",Dat_01!$A$8:$J$29,10,FALSE)*100</f>
        <v>-3.9562657000000003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12665.553917087998</v>
      </c>
      <c r="G15" s="92">
        <f>((SUM(Dat_01!B8,Dat_01!B14:B17,Dat_01!B19)/SUM(Dat_01!C8,Dat_01!C14:C17,Dat_01!C19))-1)*100</f>
        <v>29.214924342085258</v>
      </c>
      <c r="H15" s="91">
        <f>SUM(H9:H14)</f>
        <v>24493.630932253</v>
      </c>
      <c r="I15" s="92">
        <f>((SUM(Dat_01!E8,Dat_01!E14:E17,Dat_01!E19)/SUM(Dat_01!F8,Dat_01!F14:F17,Dat_01!F19))-1)*100</f>
        <v>5.7599016642978729</v>
      </c>
      <c r="J15" s="91">
        <f>SUM(J9:J14)</f>
        <v>133433.448601768</v>
      </c>
      <c r="K15" s="92">
        <f>((SUM(Dat_01!H8,Dat_01!H14:H17,Dat_01!H19)/SUM(Dat_01!I8,Dat_01!I14:I17,Dat_01!I19))-1)*100</f>
        <v>11.220330960434332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537.81556470400005</v>
      </c>
      <c r="G16" s="89">
        <f>VLOOKUP("Turbinación bombeo",Dat_01!$A$8:$J$29,4,FALSE)*100</f>
        <v>106.16133876000001</v>
      </c>
      <c r="H16" s="88">
        <f>VLOOKUP("Turbinación bombeo",Dat_01!$A$8:$J$29,5,FALSE)/1000</f>
        <v>989.39167684699999</v>
      </c>
      <c r="I16" s="89">
        <f>VLOOKUP("Turbinación bombeo",Dat_01!$A$8:$J$29,7,FALSE)*100</f>
        <v>23.109404619999999</v>
      </c>
      <c r="J16" s="88">
        <f>VLOOKUP("Turbinación bombeo",Dat_01!$A$8:$J$29,8,FALSE)/1000</f>
        <v>5381.0198375359996</v>
      </c>
      <c r="K16" s="89">
        <f>VLOOKUP("Turbinación bombeo",Dat_01!$A$8:$J$29,10,FALSE)*100</f>
        <v>31.916804589999998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4509.6725470000001</v>
      </c>
      <c r="G17" s="89">
        <f>VLOOKUP("Nuclear",Dat_01!$A$8:$J$29,4,FALSE)*100</f>
        <v>-1.92013794</v>
      </c>
      <c r="H17" s="88">
        <f>VLOOKUP("Nuclear",Dat_01!$A$8:$J$29,5,FALSE)/1000</f>
        <v>9670.4738839999991</v>
      </c>
      <c r="I17" s="89">
        <f>VLOOKUP("Nuclear",Dat_01!$A$8:$J$29,7,FALSE)*100</f>
        <v>-0.14713297</v>
      </c>
      <c r="J17" s="88">
        <f>VLOOKUP("Nuclear",Dat_01!$A$8:$J$29,8,FALSE)/1000</f>
        <v>54261.876329999999</v>
      </c>
      <c r="K17" s="89">
        <f>VLOOKUP("Nuclear",Dat_01!$A$8:$J$29,10,FALSE)*100</f>
        <v>-2.7553531199999997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1579.7903259999998</v>
      </c>
      <c r="G18" s="89">
        <f>VLOOKUP("Ciclo combinado",Dat_01!$A$8:$J$29,4,FALSE)*100</f>
        <v>-58.727132760000003</v>
      </c>
      <c r="H18" s="88">
        <f>VLOOKUP("Ciclo combinado",Dat_01!$A$8:$J$29,5,FALSE)/1000</f>
        <v>4338.1556869999995</v>
      </c>
      <c r="I18" s="89">
        <f>VLOOKUP("Ciclo combinado",Dat_01!$A$8:$J$29,7,FALSE)*100</f>
        <v>-27.94273316</v>
      </c>
      <c r="J18" s="88">
        <f>VLOOKUP("Ciclo combinado",Dat_01!$A$8:$J$29,8,FALSE)/1000</f>
        <v>37600.284063999999</v>
      </c>
      <c r="K18" s="89">
        <f>VLOOKUP("Ciclo combinado",Dat_01!$A$8:$J$29,10,FALSE)*100</f>
        <v>-34.376471690000002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207.05218400000001</v>
      </c>
      <c r="G19" s="89">
        <f>VLOOKUP("Carbón",Dat_01!$A$8:$J$29,4,FALSE)*100</f>
        <v>-49.26546467</v>
      </c>
      <c r="H19" s="88">
        <f>VLOOKUP("Carbón",Dat_01!$A$8:$J$29,5,FALSE)/1000</f>
        <v>475.90407299999998</v>
      </c>
      <c r="I19" s="89">
        <f>VLOOKUP("Carbón",Dat_01!$A$8:$J$29,7,FALSE)*100</f>
        <v>-32.430772310000002</v>
      </c>
      <c r="J19" s="88">
        <f>VLOOKUP("Carbón",Dat_01!$A$8:$J$29,8,FALSE)/1000</f>
        <v>3582.1159300000004</v>
      </c>
      <c r="K19" s="89">
        <f>VLOOKUP("Carbón",Dat_01!$A$8:$J$29,10,FALSE)*100</f>
        <v>-49.604830729999996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52.594839</v>
      </c>
      <c r="D20" s="12"/>
      <c r="E20" s="87" t="s">
        <v>9</v>
      </c>
      <c r="F20" s="88">
        <f>VLOOKUP("Cogeneración",Dat_01!$A$8:$J$29,2,FALSE)/1000</f>
        <v>1331.232647</v>
      </c>
      <c r="G20" s="89">
        <f>VLOOKUP("Cogeneración",Dat_01!$A$8:$J$29,4,FALSE)*100</f>
        <v>-22.46975716</v>
      </c>
      <c r="H20" s="88">
        <f>VLOOKUP("Cogeneración",Dat_01!$A$8:$J$29,5,FALSE)/1000</f>
        <v>3025.7849630000001</v>
      </c>
      <c r="I20" s="89">
        <f>VLOOKUP("Cogeneración",Dat_01!$A$8:$J$29,7,FALSE)*100</f>
        <v>3.4714408699999999</v>
      </c>
      <c r="J20" s="88">
        <f>VLOOKUP("Cogeneración",Dat_01!$A$8:$J$29,8,FALSE)/1000</f>
        <v>17352.794019000001</v>
      </c>
      <c r="K20" s="89">
        <f>VLOOKUP("Cogeneración",Dat_01!$A$8:$J$29,10,FALSE)*100</f>
        <v>5.8930637299999997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78.758341000000001</v>
      </c>
      <c r="G21" s="89">
        <f>VLOOKUP("Residuos no renovables",Dat_01!$A$8:$J$29,4,FALSE)*100</f>
        <v>-24.980703979999998</v>
      </c>
      <c r="H21" s="88">
        <f>VLOOKUP("Residuos no renovables",Dat_01!$A$8:$J$29,5,FALSE)/1000</f>
        <v>174.0500945</v>
      </c>
      <c r="I21" s="89">
        <f>VLOOKUP("Residuos no renovables",Dat_01!$A$8:$J$29,7,FALSE)*100</f>
        <v>-13.21904653</v>
      </c>
      <c r="J21" s="88">
        <f>VLOOKUP("Residuos no renovables",Dat_01!$A$8:$J$29,8,FALSE)/1000</f>
        <v>1153.448611</v>
      </c>
      <c r="K21" s="89">
        <f>VLOOKUP("Residuos no renovables",Dat_01!$A$8:$J$29,10,FALSE)*100</f>
        <v>-30.667504659999999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8244.3216097040004</v>
      </c>
      <c r="G22" s="92">
        <f>((SUM(Dat_01!B9:B13,Dat_01!B18,Dat_01!B20)/SUM(Dat_01!C9:C13,Dat_01!C18,Dat_01!C20))-1)*100</f>
        <v>-24.479355948910275</v>
      </c>
      <c r="H22" s="91">
        <f>SUM(H16:H21)</f>
        <v>18673.760378346997</v>
      </c>
      <c r="I22" s="92">
        <f>((SUM(Dat_01!E9:E13,Dat_01!E18,Dat_01!E20)/SUM(Dat_01!F9:F13,Dat_01!F18,Dat_01!F20))-1)*100</f>
        <v>-8.1827878125088738</v>
      </c>
      <c r="J22" s="91">
        <f>SUM(J16:J21)</f>
        <v>119331.538791536</v>
      </c>
      <c r="K22" s="92">
        <f>((SUM(Dat_01!H9:H13,Dat_01!H18,Dat_01!H20)/SUM(Dat_01!I9:I13,Dat_01!I18,Dat_01!I20))-1)*100</f>
        <v>-16.16101990013825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-867.35614800000008</v>
      </c>
      <c r="G23" s="89">
        <f>VLOOKUP("Consumo de bombeo",Dat_01!$A$8:$J$29,4,FALSE)*100</f>
        <v>117.27867760999999</v>
      </c>
      <c r="H23" s="88">
        <f>VLOOKUP("Consumo de bombeo",Dat_01!$A$8:$J$29,5,FALSE)/1000</f>
        <v>-1603.2902949649999</v>
      </c>
      <c r="I23" s="89">
        <f>VLOOKUP("Consumo de bombeo",Dat_01!$A$8:$J$29,7,FALSE)*100</f>
        <v>18.952854559999999</v>
      </c>
      <c r="J23" s="88">
        <f>VLOOKUP("Consumo de bombeo",Dat_01!$A$8:$J$29,8,FALSE)/1000</f>
        <v>-8439.0321237179996</v>
      </c>
      <c r="K23" s="89">
        <f>VLOOKUP("Consumo de bombeo",Dat_01!$A$8:$J$29,10,FALSE)*100</f>
        <v>28.536968759999997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-114.74408199999999</v>
      </c>
      <c r="G24" s="89">
        <f>VLOOKUP("Enlace Península-Baleares",Dat_01!$A$8:$J$29,4,FALSE)*100</f>
        <v>27.870981989999997</v>
      </c>
      <c r="H24" s="88">
        <f>VLOOKUP("Enlace Península-Baleares",Dat_01!$A$8:$J$29,5,FALSE)/1000</f>
        <v>-237.504356</v>
      </c>
      <c r="I24" s="89">
        <f>VLOOKUP("Enlace Península-Baleares",Dat_01!$A$8:$J$29,7,FALSE)*100</f>
        <v>11.14726381</v>
      </c>
      <c r="J24" s="88">
        <f>VLOOKUP("Enlace Península-Baleares",Dat_01!$A$8:$J$29,8,FALSE)/1000</f>
        <v>-1449.8798929999998</v>
      </c>
      <c r="K24" s="89">
        <f>VLOOKUP("Enlace Península-Baleares",Dat_01!$A$8:$J$29,10,FALSE)*100</f>
        <v>91.338557949999995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-1112.0772590000001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20.505589269999998</v>
      </c>
      <c r="H25" s="94">
        <f>VLOOKUP("Saldos intercambios internacionales",Dat_01!$A$8:$J$29,5,FALSE)/1000</f>
        <v>-1601.1250719999998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-13.24430267</v>
      </c>
      <c r="J25" s="94">
        <f>VLOOKUP("Saldos intercambios internacionales",Dat_01!$A$8:$J$29,8,FALSE)/1000</f>
        <v>-13713.663340999999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-31.429477009999999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18815.698037792001</v>
      </c>
      <c r="G26" s="98">
        <f>VLOOKUP("Demanda transporte (b.c.)",Dat_01!$A$8:$J$29,4,FALSE)*100</f>
        <v>-2.5437067599999996</v>
      </c>
      <c r="H26" s="97">
        <f>VLOOKUP("Demanda transporte (b.c.)",Dat_01!$A$8:$J$29,5,FALSE)/1000</f>
        <v>39725.471587635002</v>
      </c>
      <c r="I26" s="98">
        <f>VLOOKUP("Demanda transporte (b.c.)",Dat_01!$A$8:$J$29,7,FALSE)*100</f>
        <v>-0.91064393999999993</v>
      </c>
      <c r="J26" s="97">
        <f>VLOOKUP("Demanda transporte (b.c.)",Dat_01!$A$8:$J$29,8,FALSE)/1000</f>
        <v>229162.41203358601</v>
      </c>
      <c r="K26" s="98">
        <f>VLOOKUP("Demanda transporte (b.c.)",Dat_01!$A$8:$J$29,10,FALSE)*100</f>
        <v>-2.4773597299999999</v>
      </c>
      <c r="L26" s="19"/>
    </row>
    <row r="27" spans="1:19" ht="16.350000000000001" customHeight="1">
      <c r="E27" s="303" t="s">
        <v>83</v>
      </c>
      <c r="F27" s="304"/>
      <c r="G27" s="304"/>
      <c r="H27" s="304"/>
      <c r="I27" s="304"/>
      <c r="J27" s="304"/>
      <c r="K27" s="304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2" t="s">
        <v>174</v>
      </c>
      <c r="F28" s="305"/>
      <c r="G28" s="305"/>
      <c r="H28" s="305"/>
      <c r="I28" s="305"/>
      <c r="J28" s="305"/>
      <c r="K28" s="305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2" t="s">
        <v>154</v>
      </c>
      <c r="F32" s="302"/>
      <c r="G32" s="302"/>
      <c r="H32" s="302"/>
      <c r="I32" s="302"/>
      <c r="J32" s="302"/>
      <c r="K32" s="302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2" t="s">
        <v>74</v>
      </c>
      <c r="F34" s="302"/>
      <c r="G34" s="302"/>
      <c r="H34" s="302"/>
      <c r="I34" s="302"/>
      <c r="J34" s="302"/>
      <c r="K34" s="302"/>
    </row>
    <row r="35" spans="5:12" ht="24" customHeight="1">
      <c r="E35" s="302" t="s">
        <v>79</v>
      </c>
      <c r="F35" s="302"/>
      <c r="G35" s="302"/>
      <c r="H35" s="302"/>
      <c r="I35" s="302"/>
      <c r="J35" s="302"/>
      <c r="K35" s="302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Febrero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0" t="s">
        <v>58</v>
      </c>
      <c r="D7" s="32"/>
      <c r="E7" s="39"/>
    </row>
    <row r="8" spans="2:6" s="29" customFormat="1" ht="12.75" customHeight="1">
      <c r="B8" s="28"/>
      <c r="C8" s="310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0" t="s">
        <v>60</v>
      </c>
      <c r="E23" s="41"/>
    </row>
    <row r="24" spans="2:6" ht="12.75" customHeight="1">
      <c r="C24" s="310"/>
      <c r="E24" s="37"/>
    </row>
    <row r="25" spans="2:6" ht="12.75" customHeight="1">
      <c r="C25" s="310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Febrero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1" t="s">
        <v>73</v>
      </c>
      <c r="D7" s="32"/>
      <c r="E7" s="39"/>
      <c r="F7" s="32"/>
    </row>
    <row r="8" spans="2:7" s="29" customFormat="1" ht="12.75" customHeight="1">
      <c r="B8" s="28"/>
      <c r="C8" s="311"/>
      <c r="D8" s="32"/>
      <c r="E8" s="39"/>
      <c r="F8" s="32"/>
    </row>
    <row r="9" spans="2:7" s="29" customFormat="1" ht="12.75" customHeight="1">
      <c r="B9" s="28"/>
      <c r="C9" s="311"/>
      <c r="D9" s="32"/>
      <c r="E9" s="39"/>
      <c r="F9" s="32"/>
    </row>
    <row r="10" spans="2:7" s="29" customFormat="1" ht="12.75" customHeight="1">
      <c r="B10" s="28"/>
      <c r="C10" s="311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62</v>
      </c>
      <c r="E7" s="4"/>
    </row>
    <row r="8" spans="3:25">
      <c r="C8" s="311"/>
      <c r="E8" s="4"/>
    </row>
    <row r="9" spans="3:25">
      <c r="C9" s="311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177</v>
      </c>
      <c r="E7" s="4"/>
    </row>
    <row r="8" spans="3:25">
      <c r="C8" s="311"/>
      <c r="E8" s="4"/>
    </row>
    <row r="9" spans="3:25">
      <c r="C9" s="311"/>
      <c r="E9" s="4"/>
    </row>
    <row r="10" spans="3:25">
      <c r="C10" s="311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55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61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Febrero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Febrero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25</v>
      </c>
      <c r="E7" s="111"/>
      <c r="F7" s="312" t="str">
        <f>Dat_01!A2</f>
        <v>Febrero 2024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20196</v>
      </c>
      <c r="G8" s="268" t="s">
        <v>243</v>
      </c>
      <c r="H8" s="267">
        <v>20897</v>
      </c>
      <c r="I8" s="268" t="s">
        <v>214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81.900000000000006</v>
      </c>
      <c r="G9" s="250" t="s">
        <v>244</v>
      </c>
      <c r="H9" s="246">
        <v>83.6</v>
      </c>
      <c r="I9" s="250" t="s">
        <v>184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Febrero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176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Febrero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220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Febrero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221</v>
      </c>
      <c r="E7" s="111"/>
      <c r="F7" s="312" t="str">
        <f>Dat_01!A2</f>
        <v>Febrero 2024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15463</v>
      </c>
      <c r="G8" s="268" t="s">
        <v>245</v>
      </c>
      <c r="H8" s="267">
        <v>15788</v>
      </c>
      <c r="I8" s="268" t="s">
        <v>228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1"/>
      <c r="E9" s="113" t="s">
        <v>29</v>
      </c>
      <c r="F9" s="249">
        <v>66</v>
      </c>
      <c r="G9" s="250" t="s">
        <v>246</v>
      </c>
      <c r="H9" s="246">
        <v>70.099999999999994</v>
      </c>
      <c r="I9" s="250" t="s">
        <v>224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Febrero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222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Febrero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Febrero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Febrero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Febrero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Febrero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1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1"/>
      <c r="D8" s="74"/>
      <c r="E8" s="75"/>
      <c r="P8" s="77"/>
      <c r="Q8" s="77"/>
      <c r="R8" s="77"/>
    </row>
    <row r="9" spans="2:18" s="71" customFormat="1" ht="12.75" customHeight="1">
      <c r="B9" s="70"/>
      <c r="C9" s="311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2.8078373689779887</v>
      </c>
      <c r="F5" s="105" t="s">
        <v>16</v>
      </c>
      <c r="G5" s="106">
        <f>SUM(D5:D10)</f>
        <v>36.032618580501904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5.998737115883217</v>
      </c>
      <c r="F6" s="194" t="s">
        <v>17</v>
      </c>
      <c r="G6" s="195">
        <f>SUM(D11:D16)</f>
        <v>63.960680841037565</v>
      </c>
    </row>
    <row r="7" spans="2:7">
      <c r="B7" s="105" t="s">
        <v>4</v>
      </c>
      <c r="C7" s="123">
        <f>Dat_01!B35</f>
        <v>1819.9749999999999</v>
      </c>
      <c r="D7" s="106">
        <f t="shared" si="0"/>
        <v>1.5339478344256812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20.701706862593856</v>
      </c>
    </row>
    <row r="9" spans="2:7">
      <c r="B9" s="105" t="s">
        <v>9</v>
      </c>
      <c r="C9" s="123">
        <f>Dat_01!B37</f>
        <v>5533.7425000000003</v>
      </c>
      <c r="D9" s="106">
        <f t="shared" si="0"/>
        <v>4.6640598492530705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0.32632954936808672</v>
      </c>
    </row>
    <row r="11" spans="2:7">
      <c r="B11" s="105" t="s">
        <v>69</v>
      </c>
      <c r="C11" s="123">
        <f>Dat_01!B40</f>
        <v>131.6275</v>
      </c>
      <c r="D11" s="106">
        <f t="shared" si="0"/>
        <v>0.11094092972478543</v>
      </c>
    </row>
    <row r="12" spans="2:7">
      <c r="B12" s="105" t="s">
        <v>5</v>
      </c>
      <c r="C12" s="123">
        <f>Dat_01!B41</f>
        <v>30286.30012</v>
      </c>
      <c r="D12" s="106">
        <f t="shared" si="0"/>
        <v>25.526506947535132</v>
      </c>
    </row>
    <row r="13" spans="2:7">
      <c r="B13" s="105" t="s">
        <v>2</v>
      </c>
      <c r="C13" s="123">
        <f>Dat_01!B42</f>
        <v>17095.888029999998</v>
      </c>
      <c r="D13" s="106">
        <f t="shared" si="0"/>
        <v>14.409099257518607</v>
      </c>
    </row>
    <row r="14" spans="2:7">
      <c r="B14" s="105" t="s">
        <v>6</v>
      </c>
      <c r="C14" s="123">
        <f>Dat_01!B43</f>
        <v>24981.913141000001</v>
      </c>
      <c r="D14" s="106">
        <f t="shared" si="0"/>
        <v>21.055757118887577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1.9419144503845476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0.91646213698691714</v>
      </c>
    </row>
    <row r="17" spans="2:7">
      <c r="B17" s="107" t="s">
        <v>15</v>
      </c>
      <c r="C17" s="124">
        <f>SUM(C5:C16)+C18</f>
        <v>118646.47279100002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6.7005784605196038E-3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537.81556470400005</v>
      </c>
      <c r="D21" s="106">
        <f>C21/$C$33*100</f>
        <v>2.5720648791758349</v>
      </c>
      <c r="F21" s="105" t="s">
        <v>16</v>
      </c>
      <c r="G21" s="106">
        <f>SUM(D21:D26)</f>
        <v>39.427884681286031</v>
      </c>
    </row>
    <row r="22" spans="2:7">
      <c r="B22" s="105" t="s">
        <v>3</v>
      </c>
      <c r="C22" s="123">
        <f>Dat_01!B51</f>
        <v>4509.6725470000001</v>
      </c>
      <c r="D22" s="106">
        <f t="shared" ref="D22:D24" si="1">C22/$C$33*100</f>
        <v>21.56718982483525</v>
      </c>
      <c r="E22" s="125"/>
      <c r="F22" s="194" t="s">
        <v>17</v>
      </c>
      <c r="G22" s="195">
        <f>SUM(D27:D32)</f>
        <v>60.572115318713969</v>
      </c>
    </row>
    <row r="23" spans="2:7">
      <c r="B23" s="105" t="s">
        <v>4</v>
      </c>
      <c r="C23" s="123">
        <f>Dat_01!B52</f>
        <v>207.05218400000001</v>
      </c>
      <c r="D23" s="106">
        <f t="shared" si="1"/>
        <v>0.99021241773870117</v>
      </c>
      <c r="E23" s="125"/>
    </row>
    <row r="24" spans="2:7">
      <c r="B24" s="105" t="s">
        <v>11</v>
      </c>
      <c r="C24" s="123">
        <f>Dat_01!B53</f>
        <v>1579.7903259999998</v>
      </c>
      <c r="D24" s="106">
        <f t="shared" si="1"/>
        <v>7.5552354387562053</v>
      </c>
      <c r="E24" s="125"/>
    </row>
    <row r="25" spans="2:7">
      <c r="B25" s="105" t="s">
        <v>9</v>
      </c>
      <c r="C25" s="123">
        <f>Dat_01!B54</f>
        <v>1331.232647</v>
      </c>
      <c r="D25" s="106">
        <f>C25/$C$33*100</f>
        <v>6.3665259283551476</v>
      </c>
      <c r="E25" s="125"/>
    </row>
    <row r="26" spans="2:7">
      <c r="B26" s="105" t="s">
        <v>70</v>
      </c>
      <c r="C26" s="123">
        <f>Dat_01!B55</f>
        <v>78.758341000000001</v>
      </c>
      <c r="D26" s="106">
        <f>C26/$C$33*100</f>
        <v>0.37665619242489645</v>
      </c>
      <c r="E26" s="125"/>
    </row>
    <row r="27" spans="2:7">
      <c r="B27" s="105" t="s">
        <v>69</v>
      </c>
      <c r="C27" s="123">
        <f>Dat_01!B56</f>
        <v>52.594839</v>
      </c>
      <c r="D27" s="106">
        <f t="shared" ref="D27:D28" si="2">C27/$C$33*100</f>
        <v>0.25153109559456627</v>
      </c>
      <c r="E27" s="125"/>
    </row>
    <row r="28" spans="2:7">
      <c r="B28" s="105" t="s">
        <v>5</v>
      </c>
      <c r="C28" s="123">
        <f>Dat_01!B57</f>
        <v>6805.9291499999999</v>
      </c>
      <c r="D28" s="106">
        <f t="shared" si="2"/>
        <v>32.548874531938296</v>
      </c>
      <c r="E28" s="125"/>
    </row>
    <row r="29" spans="2:7">
      <c r="B29" s="105" t="s">
        <v>2</v>
      </c>
      <c r="C29" s="123">
        <f>Dat_01!B58</f>
        <v>2952.1682820880001</v>
      </c>
      <c r="D29" s="106">
        <f>C29/$C$33*100</f>
        <v>14.118535896138464</v>
      </c>
      <c r="E29" s="125"/>
    </row>
    <row r="30" spans="2:7">
      <c r="B30" s="105" t="s">
        <v>6</v>
      </c>
      <c r="C30" s="123">
        <f>Dat_01!B59</f>
        <v>2422.7043670000003</v>
      </c>
      <c r="D30" s="106">
        <f t="shared" ref="D30:D32" si="3">C30/$C$33*100</f>
        <v>11.58641219023886</v>
      </c>
      <c r="E30" s="125"/>
    </row>
    <row r="31" spans="2:7">
      <c r="B31" s="105" t="s">
        <v>7</v>
      </c>
      <c r="C31" s="123">
        <f>Dat_01!B60</f>
        <v>175.94086199999998</v>
      </c>
      <c r="D31" s="106">
        <f t="shared" si="3"/>
        <v>0.84142472189547712</v>
      </c>
      <c r="E31" s="125"/>
    </row>
    <row r="32" spans="2:7">
      <c r="B32" s="105" t="s">
        <v>8</v>
      </c>
      <c r="C32" s="123">
        <f>Dat_01!B61</f>
        <v>256.21641699999998</v>
      </c>
      <c r="D32" s="106">
        <f t="shared" si="3"/>
        <v>1.2253368829083069</v>
      </c>
      <c r="E32" s="125"/>
    </row>
    <row r="33" spans="2:6">
      <c r="B33" s="107" t="s">
        <v>15</v>
      </c>
      <c r="C33" s="124">
        <f>SUM(C21:C32)</f>
        <v>20909.875526791999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2.7720401159431316</v>
      </c>
      <c r="E37" s="105" t="s">
        <v>16</v>
      </c>
      <c r="F37" s="106">
        <f>SUM(C37:C42)</f>
        <v>28.875305576010074</v>
      </c>
    </row>
    <row r="38" spans="2:6">
      <c r="B38" s="105" t="s">
        <v>3</v>
      </c>
      <c r="C38" s="106">
        <f>Dat_01!B95</f>
        <v>17.021238623375044</v>
      </c>
      <c r="E38" s="194" t="s">
        <v>17</v>
      </c>
      <c r="F38" s="195">
        <f>SUM(C43:C48)</f>
        <v>71.124694423989936</v>
      </c>
    </row>
    <row r="39" spans="2:6">
      <c r="B39" s="105" t="s">
        <v>4</v>
      </c>
      <c r="C39" s="106">
        <f>Dat_01!B96</f>
        <v>1.0145927466253266</v>
      </c>
    </row>
    <row r="40" spans="2:6">
      <c r="B40" s="105" t="s">
        <v>11</v>
      </c>
      <c r="C40" s="106">
        <f>Dat_01!B97</f>
        <v>3.6078083471737514</v>
      </c>
    </row>
    <row r="41" spans="2:6">
      <c r="B41" s="105" t="s">
        <v>9</v>
      </c>
      <c r="C41" s="106">
        <f>Dat_01!B98</f>
        <v>4.1618568524143198</v>
      </c>
    </row>
    <row r="42" spans="2:6">
      <c r="B42" s="105" t="s">
        <v>70</v>
      </c>
      <c r="C42" s="106">
        <f>Dat_01!B99</f>
        <v>0.29776889047850158</v>
      </c>
    </row>
    <row r="43" spans="2:6">
      <c r="B43" s="105" t="s">
        <v>69</v>
      </c>
      <c r="C43" s="106">
        <f>Dat_01!B100</f>
        <v>0.23544435557097515</v>
      </c>
    </row>
    <row r="44" spans="2:6">
      <c r="B44" s="105" t="s">
        <v>5</v>
      </c>
      <c r="C44" s="106">
        <f>Dat_01!B101</f>
        <v>49.68095681584623</v>
      </c>
    </row>
    <row r="45" spans="2:6">
      <c r="B45" s="105" t="s">
        <v>2</v>
      </c>
      <c r="C45" s="106">
        <f>Dat_01!B102</f>
        <v>8.0535801265491624</v>
      </c>
    </row>
    <row r="46" spans="2:6">
      <c r="B46" s="105" t="s">
        <v>6</v>
      </c>
      <c r="C46" s="106">
        <f>Dat_01!B103</f>
        <v>11.737238198971834</v>
      </c>
    </row>
    <row r="47" spans="2:6">
      <c r="B47" s="105" t="s">
        <v>7</v>
      </c>
      <c r="C47" s="106">
        <f>Dat_01!B104</f>
        <v>0.51465244211173489</v>
      </c>
    </row>
    <row r="48" spans="2:6">
      <c r="B48" s="105" t="s">
        <v>8</v>
      </c>
      <c r="C48" s="106">
        <f>Dat_01!B105</f>
        <v>0.9028224849399844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F</v>
      </c>
      <c r="D68" s="199" t="str">
        <f>Dat_01!C140</f>
        <v>M</v>
      </c>
      <c r="E68" s="199" t="str">
        <f>Dat_01!D140</f>
        <v>A</v>
      </c>
      <c r="F68" s="199" t="str">
        <f>Dat_01!E140</f>
        <v>M</v>
      </c>
      <c r="G68" s="199" t="str">
        <f>Dat_01!F140</f>
        <v>J</v>
      </c>
      <c r="H68" s="199" t="str">
        <f>Dat_01!G140</f>
        <v>J</v>
      </c>
      <c r="I68" s="199" t="str">
        <f>Dat_01!H140</f>
        <v>A</v>
      </c>
      <c r="J68" s="199" t="str">
        <f>Dat_01!I140</f>
        <v>S</v>
      </c>
      <c r="K68" s="199" t="str">
        <f>Dat_01!J140</f>
        <v>O</v>
      </c>
      <c r="L68" s="199" t="str">
        <f>Dat_01!K140</f>
        <v>N</v>
      </c>
      <c r="M68" s="199" t="str">
        <f>Dat_01!L140</f>
        <v>D</v>
      </c>
      <c r="N68" s="199" t="str">
        <f>Dat_01!M140</f>
        <v>E</v>
      </c>
      <c r="O68" s="199" t="str">
        <f>Dat_01!N140</f>
        <v>F</v>
      </c>
      <c r="P68" s="200"/>
    </row>
    <row r="69" spans="2:16">
      <c r="B69" s="120" t="s">
        <v>2</v>
      </c>
      <c r="C69" s="201">
        <f>Dat_01!B142</f>
        <v>2462.4795174880001</v>
      </c>
      <c r="D69" s="201">
        <f>Dat_01!C142</f>
        <v>2043.195288889</v>
      </c>
      <c r="E69" s="201">
        <f>Dat_01!D142</f>
        <v>1532.7970382829999</v>
      </c>
      <c r="F69" s="201">
        <f>Dat_01!E142</f>
        <v>1391.317400074</v>
      </c>
      <c r="G69" s="201">
        <f>Dat_01!F142</f>
        <v>1912.966164422</v>
      </c>
      <c r="H69" s="201">
        <f>Dat_01!G142</f>
        <v>1303.0717722879999</v>
      </c>
      <c r="I69" s="201">
        <f>Dat_01!H142</f>
        <v>966.63222098799997</v>
      </c>
      <c r="J69" s="201">
        <f>Dat_01!I142</f>
        <v>929.63253717600003</v>
      </c>
      <c r="K69" s="201">
        <f>Dat_01!J142</f>
        <v>1445.246566886</v>
      </c>
      <c r="L69" s="201">
        <f>Dat_01!K142</f>
        <v>3449.3918406510002</v>
      </c>
      <c r="M69" s="201">
        <f>Dat_01!L142</f>
        <v>3973.5715913580002</v>
      </c>
      <c r="N69" s="201">
        <f>Dat_01!M142</f>
        <v>3896.2215926650001</v>
      </c>
      <c r="O69" s="201">
        <f>Dat_01!N142</f>
        <v>2952.1682820880001</v>
      </c>
    </row>
    <row r="70" spans="2:16">
      <c r="B70" s="120" t="s">
        <v>81</v>
      </c>
      <c r="C70" s="201">
        <f>Dat_01!B143</f>
        <v>260.87120307999999</v>
      </c>
      <c r="D70" s="201">
        <f>Dat_01!C143</f>
        <v>540.07979424799998</v>
      </c>
      <c r="E70" s="201">
        <f>Dat_01!D143</f>
        <v>611.59025412400001</v>
      </c>
      <c r="F70" s="201">
        <f>Dat_01!E143</f>
        <v>482.56337790999999</v>
      </c>
      <c r="G70" s="201">
        <f>Dat_01!F143</f>
        <v>288.68313398599997</v>
      </c>
      <c r="H70" s="201">
        <f>Dat_01!G143</f>
        <v>317.62358116000001</v>
      </c>
      <c r="I70" s="201">
        <f>Dat_01!H143</f>
        <v>417.21605209199998</v>
      </c>
      <c r="J70" s="201">
        <f>Dat_01!I143</f>
        <v>351.92025856800001</v>
      </c>
      <c r="K70" s="201">
        <f>Dat_01!J143</f>
        <v>486.13972009100002</v>
      </c>
      <c r="L70" s="201">
        <f>Dat_01!K143</f>
        <v>450.50809918800002</v>
      </c>
      <c r="M70" s="201">
        <f>Dat_01!L143</f>
        <v>445.30388932199997</v>
      </c>
      <c r="N70" s="201">
        <f>Dat_01!M143</f>
        <v>451.57611214299999</v>
      </c>
      <c r="O70" s="201">
        <f>Dat_01!N143</f>
        <v>537.81556470400005</v>
      </c>
    </row>
    <row r="71" spans="2:16">
      <c r="B71" s="120" t="s">
        <v>3</v>
      </c>
      <c r="C71" s="201">
        <f>Dat_01!B144</f>
        <v>4597.9597160000003</v>
      </c>
      <c r="D71" s="201">
        <f>Dat_01!C144</f>
        <v>5102.2896650000002</v>
      </c>
      <c r="E71" s="201">
        <f>Dat_01!D144</f>
        <v>4567.2530120000001</v>
      </c>
      <c r="F71" s="201">
        <f>Dat_01!E144</f>
        <v>3741.7683910000001</v>
      </c>
      <c r="G71" s="201">
        <f>Dat_01!F144</f>
        <v>4008.7212100000002</v>
      </c>
      <c r="H71" s="201">
        <f>Dat_01!G144</f>
        <v>5123.1471769999998</v>
      </c>
      <c r="I71" s="201">
        <f>Dat_01!H144</f>
        <v>5008.274547</v>
      </c>
      <c r="J71" s="201">
        <f>Dat_01!I144</f>
        <v>4546.8185190000004</v>
      </c>
      <c r="K71" s="201">
        <f>Dat_01!J144</f>
        <v>3741.7340180000001</v>
      </c>
      <c r="L71" s="201">
        <f>Dat_01!K144</f>
        <v>3761.317407</v>
      </c>
      <c r="M71" s="201">
        <f>Dat_01!L144</f>
        <v>4990.0784999999996</v>
      </c>
      <c r="N71" s="201">
        <f>Dat_01!M144</f>
        <v>5160.8013369999999</v>
      </c>
      <c r="O71" s="201">
        <f>Dat_01!N144</f>
        <v>4509.6725470000001</v>
      </c>
    </row>
    <row r="72" spans="2:16">
      <c r="B72" s="120" t="s">
        <v>4</v>
      </c>
      <c r="C72" s="201">
        <f>Dat_01!B145</f>
        <v>408.10895900000003</v>
      </c>
      <c r="D72" s="201">
        <f>Dat_01!C145</f>
        <v>424.61757399999999</v>
      </c>
      <c r="E72" s="201">
        <f>Dat_01!D145</f>
        <v>250.49709999999999</v>
      </c>
      <c r="F72" s="201">
        <f>Dat_01!E145</f>
        <v>240.394893</v>
      </c>
      <c r="G72" s="201">
        <f>Dat_01!F145</f>
        <v>297.64954599999999</v>
      </c>
      <c r="H72" s="201">
        <f>Dat_01!G145</f>
        <v>278.085915</v>
      </c>
      <c r="I72" s="201">
        <f>Dat_01!H145</f>
        <v>405.98407800000001</v>
      </c>
      <c r="J72" s="201">
        <f>Dat_01!I145</f>
        <v>401.51815299999998</v>
      </c>
      <c r="K72" s="201">
        <f>Dat_01!J145</f>
        <v>373.47347600000001</v>
      </c>
      <c r="L72" s="201">
        <f>Dat_01!K145</f>
        <v>221.507746</v>
      </c>
      <c r="M72" s="201">
        <f>Dat_01!L145</f>
        <v>212.48337599999999</v>
      </c>
      <c r="N72" s="201">
        <f>Dat_01!M145</f>
        <v>268.85188900000003</v>
      </c>
      <c r="O72" s="201">
        <f>Dat_01!N145</f>
        <v>207.05218400000001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3827.6728309999999</v>
      </c>
      <c r="D74" s="201">
        <f>Dat_01!C146</f>
        <v>2596.2711089999998</v>
      </c>
      <c r="E74" s="201">
        <f>Dat_01!D146</f>
        <v>2387.6938829999999</v>
      </c>
      <c r="F74" s="201">
        <f>Dat_01!E146</f>
        <v>2826.458556</v>
      </c>
      <c r="G74" s="201">
        <f>Dat_01!F146</f>
        <v>4052.7489780000001</v>
      </c>
      <c r="H74" s="201">
        <f>Dat_01!G146</f>
        <v>4383.6223309999996</v>
      </c>
      <c r="I74" s="201">
        <f>Dat_01!H146</f>
        <v>4368.1142330000002</v>
      </c>
      <c r="J74" s="201">
        <f>Dat_01!I146</f>
        <v>4240.7922829999998</v>
      </c>
      <c r="K74" s="201">
        <f>Dat_01!J146</f>
        <v>3454.1032340000002</v>
      </c>
      <c r="L74" s="201">
        <f>Dat_01!K146</f>
        <v>2337.3704469999998</v>
      </c>
      <c r="M74" s="201">
        <f>Dat_01!L146</f>
        <v>2614.9533230000002</v>
      </c>
      <c r="N74" s="201">
        <f>Dat_01!M146</f>
        <v>2758.3653610000001</v>
      </c>
      <c r="O74" s="201">
        <f>Dat_01!N146</f>
        <v>1579.7903260000001</v>
      </c>
    </row>
    <row r="75" spans="2:16">
      <c r="B75" s="120" t="s">
        <v>5</v>
      </c>
      <c r="C75" s="201">
        <f>Dat_01!B147</f>
        <v>4633.8397660000001</v>
      </c>
      <c r="D75" s="201">
        <f>Dat_01!C147</f>
        <v>6562.9494439999999</v>
      </c>
      <c r="E75" s="201">
        <f>Dat_01!D147</f>
        <v>4798.0341330000001</v>
      </c>
      <c r="F75" s="201">
        <f>Dat_01!E147</f>
        <v>5330.5438809999996</v>
      </c>
      <c r="G75" s="201">
        <f>Dat_01!F147</f>
        <v>3017.4135729999998</v>
      </c>
      <c r="H75" s="201">
        <f>Dat_01!G147</f>
        <v>3650.5355380000001</v>
      </c>
      <c r="I75" s="201">
        <f>Dat_01!H147</f>
        <v>4088.245336</v>
      </c>
      <c r="J75" s="201">
        <f>Dat_01!I147</f>
        <v>3493.5598100000002</v>
      </c>
      <c r="K75" s="201">
        <f>Dat_01!J147</f>
        <v>5706.4825490000003</v>
      </c>
      <c r="L75" s="201">
        <f>Dat_01!K147</f>
        <v>6895.4752040000003</v>
      </c>
      <c r="M75" s="201">
        <f>Dat_01!L147</f>
        <v>5741.1681920000001</v>
      </c>
      <c r="N75" s="201">
        <f>Dat_01!M147</f>
        <v>5637.6258340000004</v>
      </c>
      <c r="O75" s="201">
        <f>Dat_01!N147</f>
        <v>6805.9291499999999</v>
      </c>
    </row>
    <row r="76" spans="2:16">
      <c r="B76" s="120" t="s">
        <v>130</v>
      </c>
      <c r="C76" s="201">
        <f>Dat_01!B148</f>
        <v>2108.6501520000002</v>
      </c>
      <c r="D76" s="201">
        <f>Dat_01!C148</f>
        <v>3026.359449</v>
      </c>
      <c r="E76" s="201">
        <f>Dat_01!D148</f>
        <v>3706.5430190000002</v>
      </c>
      <c r="F76" s="201">
        <f>Dat_01!E148</f>
        <v>3795.9065730000002</v>
      </c>
      <c r="G76" s="201">
        <f>Dat_01!F148</f>
        <v>3780.393454</v>
      </c>
      <c r="H76" s="201">
        <f>Dat_01!G148</f>
        <v>4475.9036299999998</v>
      </c>
      <c r="I76" s="201">
        <f>Dat_01!H148</f>
        <v>4376.8469839999998</v>
      </c>
      <c r="J76" s="201">
        <f>Dat_01!I148</f>
        <v>3295.670611</v>
      </c>
      <c r="K76" s="201">
        <f>Dat_01!J148</f>
        <v>2566.3154300000001</v>
      </c>
      <c r="L76" s="201">
        <f>Dat_01!K148</f>
        <v>1946.5475630000001</v>
      </c>
      <c r="M76" s="201">
        <f>Dat_01!L148</f>
        <v>1820.6462019999999</v>
      </c>
      <c r="N76" s="201">
        <f>Dat_01!M148</f>
        <v>1859.956492</v>
      </c>
      <c r="O76" s="201">
        <f>Dat_01!N148</f>
        <v>2422.7043669999998</v>
      </c>
    </row>
    <row r="77" spans="2:16">
      <c r="B77" s="120" t="s">
        <v>131</v>
      </c>
      <c r="C77" s="201">
        <f>Dat_01!B149</f>
        <v>178.785415</v>
      </c>
      <c r="D77" s="201">
        <f>Dat_01!C149</f>
        <v>409.93961899999999</v>
      </c>
      <c r="E77" s="201">
        <f>Dat_01!D149</f>
        <v>625.72451000000001</v>
      </c>
      <c r="F77" s="201">
        <f>Dat_01!E149</f>
        <v>500.29015700000002</v>
      </c>
      <c r="G77" s="201">
        <f>Dat_01!F149</f>
        <v>541.44321600000001</v>
      </c>
      <c r="H77" s="201">
        <f>Dat_01!G149</f>
        <v>768.13673300000005</v>
      </c>
      <c r="I77" s="201">
        <f>Dat_01!H149</f>
        <v>719.76334299999996</v>
      </c>
      <c r="J77" s="201">
        <f>Dat_01!I149</f>
        <v>400.78732400000001</v>
      </c>
      <c r="K77" s="201">
        <f>Dat_01!J149</f>
        <v>226.73819900000001</v>
      </c>
      <c r="L77" s="201">
        <f>Dat_01!K149</f>
        <v>111.28416799999999</v>
      </c>
      <c r="M77" s="201">
        <f>Dat_01!L149</f>
        <v>92.059718000000004</v>
      </c>
      <c r="N77" s="201">
        <f>Dat_01!M149</f>
        <v>94.242966999999993</v>
      </c>
      <c r="O77" s="201">
        <f>Dat_01!N149</f>
        <v>175.94086200000001</v>
      </c>
    </row>
    <row r="78" spans="2:16">
      <c r="B78" s="120" t="s">
        <v>9</v>
      </c>
      <c r="C78" s="201">
        <f>Dat_01!B151</f>
        <v>1717.0495000000001</v>
      </c>
      <c r="D78" s="201">
        <f>Dat_01!C151</f>
        <v>1726.7644049999999</v>
      </c>
      <c r="E78" s="201">
        <f>Dat_01!D151</f>
        <v>1572.4450019999999</v>
      </c>
      <c r="F78" s="201">
        <f>Dat_01!E151</f>
        <v>1702.635225</v>
      </c>
      <c r="G78" s="201">
        <f>Dat_01!F151</f>
        <v>1724.8432869999999</v>
      </c>
      <c r="H78" s="201">
        <f>Dat_01!G151</f>
        <v>1477.1990989999999</v>
      </c>
      <c r="I78" s="201">
        <f>Dat_01!H151</f>
        <v>1302.218576</v>
      </c>
      <c r="J78" s="201">
        <f>Dat_01!I151</f>
        <v>1430.8498970000001</v>
      </c>
      <c r="K78" s="201">
        <f>Dat_01!J151</f>
        <v>1244.633681</v>
      </c>
      <c r="L78" s="201">
        <f>Dat_01!K151</f>
        <v>964.46819100000005</v>
      </c>
      <c r="M78" s="201">
        <f>Dat_01!L151</f>
        <v>1180.951693</v>
      </c>
      <c r="N78" s="201">
        <f>Dat_01!M151</f>
        <v>1694.552316</v>
      </c>
      <c r="O78" s="201">
        <f>Dat_01!N151</f>
        <v>1331.232647</v>
      </c>
    </row>
    <row r="79" spans="2:16">
      <c r="B79" s="120" t="s">
        <v>132</v>
      </c>
      <c r="C79" s="201">
        <f>Dat_01!B152</f>
        <v>104.984111</v>
      </c>
      <c r="D79" s="201">
        <f>Dat_01!C152</f>
        <v>110.360659</v>
      </c>
      <c r="E79" s="201">
        <f>Dat_01!D152</f>
        <v>80.064349500000006</v>
      </c>
      <c r="F79" s="201">
        <f>Dat_01!E152</f>
        <v>58.672222499999997</v>
      </c>
      <c r="G79" s="201">
        <f>Dat_01!F152</f>
        <v>106.86346</v>
      </c>
      <c r="H79" s="201">
        <f>Dat_01!G152</f>
        <v>113.404867</v>
      </c>
      <c r="I79" s="201">
        <f>Dat_01!H152</f>
        <v>104.296549</v>
      </c>
      <c r="J79" s="201">
        <f>Dat_01!I152</f>
        <v>106.0009465</v>
      </c>
      <c r="K79" s="201">
        <f>Dat_01!J152</f>
        <v>108.36413899999999</v>
      </c>
      <c r="L79" s="201">
        <f>Dat_01!K152</f>
        <v>89.150436999999997</v>
      </c>
      <c r="M79" s="201">
        <f>Dat_01!L152</f>
        <v>102.220887</v>
      </c>
      <c r="N79" s="201">
        <f>Dat_01!M152</f>
        <v>95.291753499999999</v>
      </c>
      <c r="O79" s="201">
        <f>Dat_01!N152</f>
        <v>78.758341000000001</v>
      </c>
    </row>
    <row r="80" spans="2:16">
      <c r="B80" s="120" t="s">
        <v>133</v>
      </c>
      <c r="C80" s="201">
        <f>Dat_01!B153</f>
        <v>61.687733999999999</v>
      </c>
      <c r="D80" s="201">
        <f>Dat_01!C153</f>
        <v>62.173029999999997</v>
      </c>
      <c r="E80" s="201">
        <f>Dat_01!D153</f>
        <v>46.745470500000003</v>
      </c>
      <c r="F80" s="201">
        <f>Dat_01!E153</f>
        <v>32.738592500000003</v>
      </c>
      <c r="G80" s="201">
        <f>Dat_01!F153</f>
        <v>65.021735000000007</v>
      </c>
      <c r="H80" s="201">
        <f>Dat_01!G153</f>
        <v>70.556624999999997</v>
      </c>
      <c r="I80" s="201">
        <f>Dat_01!H153</f>
        <v>62.106560000000002</v>
      </c>
      <c r="J80" s="201">
        <f>Dat_01!I153</f>
        <v>63.283716499999997</v>
      </c>
      <c r="K80" s="201">
        <f>Dat_01!J153</f>
        <v>65.383654000000007</v>
      </c>
      <c r="L80" s="201">
        <f>Dat_01!K153</f>
        <v>52.408155000000001</v>
      </c>
      <c r="M80" s="201">
        <f>Dat_01!L153</f>
        <v>65.083246000000003</v>
      </c>
      <c r="N80" s="201">
        <f>Dat_01!M153</f>
        <v>58.133075499999997</v>
      </c>
      <c r="O80" s="201">
        <f>Dat_01!N153</f>
        <v>52.594839</v>
      </c>
    </row>
    <row r="81" spans="2:15">
      <c r="B81" s="120" t="s">
        <v>134</v>
      </c>
      <c r="C81" s="201">
        <f>Dat_01!B150</f>
        <v>356.48546800000003</v>
      </c>
      <c r="D81" s="201">
        <f>Dat_01!C150</f>
        <v>307.07592899999997</v>
      </c>
      <c r="E81" s="201">
        <f>Dat_01!D150</f>
        <v>272.39934599999998</v>
      </c>
      <c r="F81" s="201">
        <f>Dat_01!E150</f>
        <v>336.75007499999998</v>
      </c>
      <c r="G81" s="201">
        <f>Dat_01!F150</f>
        <v>321.04170599999998</v>
      </c>
      <c r="H81" s="201">
        <f>Dat_01!G150</f>
        <v>319.13790999999998</v>
      </c>
      <c r="I81" s="201">
        <f>Dat_01!H150</f>
        <v>339.53788500000002</v>
      </c>
      <c r="J81" s="201">
        <f>Dat_01!I150</f>
        <v>284.53883400000001</v>
      </c>
      <c r="K81" s="201">
        <f>Dat_01!J150</f>
        <v>262.341748</v>
      </c>
      <c r="L81" s="201">
        <f>Dat_01!K150</f>
        <v>237.95199600000001</v>
      </c>
      <c r="M81" s="201">
        <f>Dat_01!L150</f>
        <v>254.011473</v>
      </c>
      <c r="N81" s="201">
        <f>Dat_01!M150</f>
        <v>281.89705400000003</v>
      </c>
      <c r="O81" s="201">
        <f>Dat_01!N150</f>
        <v>256.21641699999998</v>
      </c>
    </row>
    <row r="82" spans="2:15">
      <c r="B82" s="120" t="s">
        <v>135</v>
      </c>
      <c r="C82" s="201">
        <f>Dat_01!B154</f>
        <v>20718.574372567997</v>
      </c>
      <c r="D82" s="201">
        <f>Dat_01!C154</f>
        <v>22912.075966137003</v>
      </c>
      <c r="E82" s="201">
        <f>Dat_01!D154</f>
        <v>20451.787117406999</v>
      </c>
      <c r="F82" s="201">
        <f>Dat_01!E154</f>
        <v>20440.039343984005</v>
      </c>
      <c r="G82" s="201">
        <f>Dat_01!F154</f>
        <v>20117.789463407997</v>
      </c>
      <c r="H82" s="201">
        <f>Dat_01!G154</f>
        <v>22280.425178448004</v>
      </c>
      <c r="I82" s="201">
        <f>Dat_01!H154</f>
        <v>22159.236364079999</v>
      </c>
      <c r="J82" s="201">
        <f>Dat_01!I154</f>
        <v>19545.372889743998</v>
      </c>
      <c r="K82" s="201">
        <f>Dat_01!J154</f>
        <v>19680.956414977001</v>
      </c>
      <c r="L82" s="201">
        <f>Dat_01!K154</f>
        <v>20517.381253839001</v>
      </c>
      <c r="M82" s="201">
        <f>Dat_01!L154</f>
        <v>21492.532090679993</v>
      </c>
      <c r="N82" s="201">
        <f>Dat_01!M154</f>
        <v>22257.515783808005</v>
      </c>
      <c r="O82" s="201">
        <f>Dat_01!N154</f>
        <v>20909.875526791999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9801.9280524880014</v>
      </c>
      <c r="D88" s="205">
        <f t="shared" si="4"/>
        <v>12411.692759889</v>
      </c>
      <c r="E88" s="205">
        <f t="shared" si="4"/>
        <v>10982.243516783001</v>
      </c>
      <c r="F88" s="205">
        <f t="shared" si="4"/>
        <v>11387.546678573999</v>
      </c>
      <c r="G88" s="205">
        <f t="shared" si="4"/>
        <v>9638.2798484219984</v>
      </c>
      <c r="H88" s="205">
        <f t="shared" si="4"/>
        <v>10587.342208287999</v>
      </c>
      <c r="I88" s="205">
        <f t="shared" si="4"/>
        <v>10553.132328988</v>
      </c>
      <c r="J88" s="205">
        <f t="shared" si="4"/>
        <v>8467.4728326759996</v>
      </c>
      <c r="K88" s="205">
        <f t="shared" si="4"/>
        <v>10272.508146886001</v>
      </c>
      <c r="L88" s="205">
        <f t="shared" si="4"/>
        <v>12693.058926651</v>
      </c>
      <c r="M88" s="205">
        <f t="shared" si="4"/>
        <v>11946.540422358001</v>
      </c>
      <c r="N88" s="205">
        <f t="shared" si="4"/>
        <v>11828.077015164999</v>
      </c>
      <c r="O88" s="205">
        <f t="shared" si="4"/>
        <v>12665.553917087998</v>
      </c>
    </row>
    <row r="89" spans="2:15">
      <c r="B89" s="202" t="s">
        <v>16</v>
      </c>
      <c r="C89" s="203">
        <f t="shared" ref="C89:O89" si="5">SUM(C70:C74,C78:C79)</f>
        <v>10916.646320080001</v>
      </c>
      <c r="D89" s="203">
        <f t="shared" si="5"/>
        <v>10500.383206248</v>
      </c>
      <c r="E89" s="203">
        <f t="shared" si="5"/>
        <v>9469.5436006239997</v>
      </c>
      <c r="F89" s="203">
        <f t="shared" si="5"/>
        <v>9052.49266541</v>
      </c>
      <c r="G89" s="203">
        <f t="shared" si="5"/>
        <v>10479.509614986</v>
      </c>
      <c r="H89" s="203">
        <f t="shared" si="5"/>
        <v>11693.082970159998</v>
      </c>
      <c r="I89" s="203">
        <f t="shared" si="5"/>
        <v>11606.104035091999</v>
      </c>
      <c r="J89" s="203">
        <f t="shared" si="5"/>
        <v>11077.900057068</v>
      </c>
      <c r="K89" s="203">
        <f t="shared" si="5"/>
        <v>9408.4482680909987</v>
      </c>
      <c r="L89" s="203">
        <f t="shared" si="5"/>
        <v>7824.3223271879997</v>
      </c>
      <c r="M89" s="203">
        <f t="shared" si="5"/>
        <v>9545.9916683219999</v>
      </c>
      <c r="N89" s="203">
        <f t="shared" si="5"/>
        <v>10429.438768642998</v>
      </c>
      <c r="O89" s="203">
        <f t="shared" si="5"/>
        <v>8244.3216097040004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47.30985769689849</v>
      </c>
      <c r="D91" s="206">
        <f t="shared" ref="D91:O91" si="6">SUM(D69/SUM(D88:D89)*100,D75/SUM(D88:D89)*100,D76/SUM(D88:D89)*100,D77/SUM(D88:D89)*100,D80/SUM(D88:D89)*100,D81/SUM(D88:D89)*100)</f>
        <v>54.170965469182775</v>
      </c>
      <c r="E91" s="206">
        <f t="shared" si="6"/>
        <v>53.698209617269832</v>
      </c>
      <c r="F91" s="206">
        <f t="shared" si="6"/>
        <v>55.711960661786271</v>
      </c>
      <c r="G91" s="206">
        <f t="shared" si="6"/>
        <v>47.909239064028121</v>
      </c>
      <c r="H91" s="206">
        <f t="shared" si="6"/>
        <v>47.518582448458865</v>
      </c>
      <c r="I91" s="206">
        <f t="shared" si="6"/>
        <v>47.624079438470943</v>
      </c>
      <c r="J91" s="206">
        <f t="shared" si="6"/>
        <v>43.322135016002271</v>
      </c>
      <c r="K91" s="206">
        <f t="shared" si="6"/>
        <v>52.195167400852178</v>
      </c>
      <c r="L91" s="206">
        <f t="shared" si="6"/>
        <v>61.864907463646254</v>
      </c>
      <c r="M91" s="206">
        <f t="shared" si="6"/>
        <v>55.584611305703184</v>
      </c>
      <c r="N91" s="206">
        <f t="shared" si="6"/>
        <v>53.141945983791004</v>
      </c>
      <c r="O91" s="206">
        <f t="shared" si="6"/>
        <v>60.572115318713976</v>
      </c>
    </row>
    <row r="92" spans="2:15">
      <c r="B92" s="202" t="s">
        <v>16</v>
      </c>
      <c r="C92" s="266">
        <f t="shared" ref="C92" si="7">100-C91</f>
        <v>52.69014230310151</v>
      </c>
      <c r="D92" s="266">
        <f t="shared" ref="D92:O92" si="8">100-D91</f>
        <v>45.829034530817225</v>
      </c>
      <c r="E92" s="266">
        <f t="shared" si="8"/>
        <v>46.301790382730168</v>
      </c>
      <c r="F92" s="266">
        <f t="shared" si="8"/>
        <v>44.288039338213729</v>
      </c>
      <c r="G92" s="266">
        <f t="shared" si="8"/>
        <v>52.090760935971879</v>
      </c>
      <c r="H92" s="266">
        <f t="shared" si="8"/>
        <v>52.481417551541135</v>
      </c>
      <c r="I92" s="266">
        <f t="shared" si="8"/>
        <v>52.375920561529057</v>
      </c>
      <c r="J92" s="266">
        <f t="shared" si="8"/>
        <v>56.677864983997729</v>
      </c>
      <c r="K92" s="266">
        <f t="shared" si="8"/>
        <v>47.804832599147822</v>
      </c>
      <c r="L92" s="266">
        <f t="shared" si="8"/>
        <v>38.135092536353746</v>
      </c>
      <c r="M92" s="266">
        <f t="shared" si="8"/>
        <v>44.415388694296816</v>
      </c>
      <c r="N92" s="266">
        <f t="shared" si="8"/>
        <v>46.858054016208996</v>
      </c>
      <c r="O92" s="266">
        <f t="shared" si="8"/>
        <v>39.427884681286024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F</v>
      </c>
      <c r="D125" s="199" t="str">
        <f>Dat_01!C140</f>
        <v>M</v>
      </c>
      <c r="E125" s="199" t="str">
        <f>Dat_01!D140</f>
        <v>A</v>
      </c>
      <c r="F125" s="199" t="str">
        <f>Dat_01!E140</f>
        <v>M</v>
      </c>
      <c r="G125" s="199" t="str">
        <f>Dat_01!F140</f>
        <v>J</v>
      </c>
      <c r="H125" s="199" t="str">
        <f>Dat_01!G140</f>
        <v>J</v>
      </c>
      <c r="I125" s="199" t="str">
        <f>Dat_01!H140</f>
        <v>A</v>
      </c>
      <c r="J125" s="199" t="str">
        <f>Dat_01!I140</f>
        <v>S</v>
      </c>
      <c r="K125" s="199" t="str">
        <f>Dat_01!J140</f>
        <v>O</v>
      </c>
      <c r="L125" s="199" t="str">
        <f>Dat_01!K140</f>
        <v>N</v>
      </c>
      <c r="M125" s="199" t="str">
        <f>Dat_01!L140</f>
        <v>D</v>
      </c>
      <c r="N125" s="199" t="str">
        <f>Dat_01!M140</f>
        <v>E</v>
      </c>
      <c r="O125" s="199" t="str">
        <f>Dat_01!N140</f>
        <v>F</v>
      </c>
    </row>
    <row r="126" spans="2:18">
      <c r="B126" s="120" t="s">
        <v>2</v>
      </c>
      <c r="C126" s="201">
        <f>C69</f>
        <v>2462.4795174880001</v>
      </c>
      <c r="D126" s="201">
        <f t="shared" ref="D126:O126" si="9">D69</f>
        <v>2043.195288889</v>
      </c>
      <c r="E126" s="201">
        <f t="shared" si="9"/>
        <v>1532.7970382829999</v>
      </c>
      <c r="F126" s="201">
        <f t="shared" si="9"/>
        <v>1391.317400074</v>
      </c>
      <c r="G126" s="201">
        <f t="shared" si="9"/>
        <v>1912.966164422</v>
      </c>
      <c r="H126" s="201">
        <f t="shared" si="9"/>
        <v>1303.0717722879999</v>
      </c>
      <c r="I126" s="201">
        <f t="shared" si="9"/>
        <v>966.63222098799997</v>
      </c>
      <c r="J126" s="201">
        <f t="shared" si="9"/>
        <v>929.63253717600003</v>
      </c>
      <c r="K126" s="201">
        <f t="shared" si="9"/>
        <v>1445.246566886</v>
      </c>
      <c r="L126" s="201">
        <f t="shared" si="9"/>
        <v>3449.3918406510002</v>
      </c>
      <c r="M126" s="201">
        <f t="shared" si="9"/>
        <v>3973.5715913580002</v>
      </c>
      <c r="N126" s="201">
        <f t="shared" si="9"/>
        <v>3896.2215926650001</v>
      </c>
      <c r="O126" s="201">
        <f t="shared" si="9"/>
        <v>2952.1682820880001</v>
      </c>
      <c r="P126" s="209"/>
    </row>
    <row r="127" spans="2:18">
      <c r="B127" s="120" t="s">
        <v>81</v>
      </c>
      <c r="C127" s="201">
        <f t="shared" ref="C127:O139" si="10">C70</f>
        <v>260.87120307999999</v>
      </c>
      <c r="D127" s="201">
        <f t="shared" si="10"/>
        <v>540.07979424799998</v>
      </c>
      <c r="E127" s="201">
        <f t="shared" si="10"/>
        <v>611.59025412400001</v>
      </c>
      <c r="F127" s="201">
        <f t="shared" si="10"/>
        <v>482.56337790999999</v>
      </c>
      <c r="G127" s="201">
        <f t="shared" si="10"/>
        <v>288.68313398599997</v>
      </c>
      <c r="H127" s="201">
        <f t="shared" si="10"/>
        <v>317.62358116000001</v>
      </c>
      <c r="I127" s="201">
        <f t="shared" si="10"/>
        <v>417.21605209199998</v>
      </c>
      <c r="J127" s="201">
        <f t="shared" si="10"/>
        <v>351.92025856800001</v>
      </c>
      <c r="K127" s="201">
        <f t="shared" si="10"/>
        <v>486.13972009100002</v>
      </c>
      <c r="L127" s="201">
        <f t="shared" si="10"/>
        <v>450.50809918800002</v>
      </c>
      <c r="M127" s="201">
        <f t="shared" si="10"/>
        <v>445.30388932199997</v>
      </c>
      <c r="N127" s="201">
        <f t="shared" si="10"/>
        <v>451.57611214299999</v>
      </c>
      <c r="O127" s="201">
        <f t="shared" si="10"/>
        <v>537.81556470400005</v>
      </c>
    </row>
    <row r="128" spans="2:18">
      <c r="B128" s="120" t="s">
        <v>3</v>
      </c>
      <c r="C128" s="201">
        <f t="shared" si="10"/>
        <v>4597.9597160000003</v>
      </c>
      <c r="D128" s="201">
        <f t="shared" si="10"/>
        <v>5102.2896650000002</v>
      </c>
      <c r="E128" s="201">
        <f t="shared" si="10"/>
        <v>4567.2530120000001</v>
      </c>
      <c r="F128" s="201">
        <f t="shared" si="10"/>
        <v>3741.7683910000001</v>
      </c>
      <c r="G128" s="201">
        <f t="shared" si="10"/>
        <v>4008.7212100000002</v>
      </c>
      <c r="H128" s="201">
        <f t="shared" si="10"/>
        <v>5123.1471769999998</v>
      </c>
      <c r="I128" s="201">
        <f t="shared" si="10"/>
        <v>5008.274547</v>
      </c>
      <c r="J128" s="201">
        <f t="shared" si="10"/>
        <v>4546.8185190000004</v>
      </c>
      <c r="K128" s="201">
        <f t="shared" si="10"/>
        <v>3741.7340180000001</v>
      </c>
      <c r="L128" s="201">
        <f t="shared" si="10"/>
        <v>3761.317407</v>
      </c>
      <c r="M128" s="201">
        <f t="shared" si="10"/>
        <v>4990.0784999999996</v>
      </c>
      <c r="N128" s="201">
        <f t="shared" si="10"/>
        <v>5160.8013369999999</v>
      </c>
      <c r="O128" s="201">
        <f t="shared" si="10"/>
        <v>4509.6725470000001</v>
      </c>
    </row>
    <row r="129" spans="2:15">
      <c r="B129" s="120" t="s">
        <v>4</v>
      </c>
      <c r="C129" s="201">
        <f t="shared" si="10"/>
        <v>408.10895900000003</v>
      </c>
      <c r="D129" s="201">
        <f t="shared" si="10"/>
        <v>424.61757399999999</v>
      </c>
      <c r="E129" s="201">
        <f t="shared" si="10"/>
        <v>250.49709999999999</v>
      </c>
      <c r="F129" s="201">
        <f t="shared" si="10"/>
        <v>240.394893</v>
      </c>
      <c r="G129" s="201">
        <f t="shared" si="10"/>
        <v>297.64954599999999</v>
      </c>
      <c r="H129" s="201">
        <f t="shared" si="10"/>
        <v>278.085915</v>
      </c>
      <c r="I129" s="201">
        <f t="shared" si="10"/>
        <v>405.98407800000001</v>
      </c>
      <c r="J129" s="201">
        <f t="shared" si="10"/>
        <v>401.51815299999998</v>
      </c>
      <c r="K129" s="201">
        <f t="shared" si="10"/>
        <v>373.47347600000001</v>
      </c>
      <c r="L129" s="201">
        <f t="shared" si="10"/>
        <v>221.507746</v>
      </c>
      <c r="M129" s="201">
        <f t="shared" si="10"/>
        <v>212.48337599999999</v>
      </c>
      <c r="N129" s="201">
        <f t="shared" si="10"/>
        <v>268.85188900000003</v>
      </c>
      <c r="O129" s="201">
        <f t="shared" si="10"/>
        <v>207.05218400000001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3827.6728309999999</v>
      </c>
      <c r="D131" s="201">
        <f t="shared" si="10"/>
        <v>2596.2711089999998</v>
      </c>
      <c r="E131" s="201">
        <f t="shared" si="10"/>
        <v>2387.6938829999999</v>
      </c>
      <c r="F131" s="201">
        <f t="shared" si="10"/>
        <v>2826.458556</v>
      </c>
      <c r="G131" s="201">
        <f t="shared" si="10"/>
        <v>4052.7489780000001</v>
      </c>
      <c r="H131" s="201">
        <f t="shared" si="10"/>
        <v>4383.6223309999996</v>
      </c>
      <c r="I131" s="201">
        <f t="shared" si="10"/>
        <v>4368.1142330000002</v>
      </c>
      <c r="J131" s="201">
        <f t="shared" si="10"/>
        <v>4240.7922829999998</v>
      </c>
      <c r="K131" s="201">
        <f t="shared" si="10"/>
        <v>3454.1032340000002</v>
      </c>
      <c r="L131" s="201">
        <f t="shared" si="10"/>
        <v>2337.3704469999998</v>
      </c>
      <c r="M131" s="201">
        <f t="shared" si="10"/>
        <v>2614.9533230000002</v>
      </c>
      <c r="N131" s="201">
        <f t="shared" si="10"/>
        <v>2758.3653610000001</v>
      </c>
      <c r="O131" s="201">
        <f t="shared" si="10"/>
        <v>1579.7903260000001</v>
      </c>
    </row>
    <row r="132" spans="2:15">
      <c r="B132" s="120" t="s">
        <v>5</v>
      </c>
      <c r="C132" s="201">
        <f t="shared" si="10"/>
        <v>4633.8397660000001</v>
      </c>
      <c r="D132" s="201">
        <f t="shared" si="10"/>
        <v>6562.9494439999999</v>
      </c>
      <c r="E132" s="201">
        <f t="shared" si="10"/>
        <v>4798.0341330000001</v>
      </c>
      <c r="F132" s="201">
        <f t="shared" si="10"/>
        <v>5330.5438809999996</v>
      </c>
      <c r="G132" s="201">
        <f t="shared" si="10"/>
        <v>3017.4135729999998</v>
      </c>
      <c r="H132" s="201">
        <f t="shared" si="10"/>
        <v>3650.5355380000001</v>
      </c>
      <c r="I132" s="201">
        <f t="shared" si="10"/>
        <v>4088.245336</v>
      </c>
      <c r="J132" s="201">
        <f t="shared" si="10"/>
        <v>3493.5598100000002</v>
      </c>
      <c r="K132" s="201">
        <f t="shared" si="10"/>
        <v>5706.4825490000003</v>
      </c>
      <c r="L132" s="201">
        <f t="shared" si="10"/>
        <v>6895.4752040000003</v>
      </c>
      <c r="M132" s="201">
        <f t="shared" si="10"/>
        <v>5741.1681920000001</v>
      </c>
      <c r="N132" s="201">
        <f t="shared" si="10"/>
        <v>5637.6258340000004</v>
      </c>
      <c r="O132" s="201">
        <f t="shared" si="10"/>
        <v>6805.9291499999999</v>
      </c>
    </row>
    <row r="133" spans="2:15">
      <c r="B133" s="120" t="s">
        <v>130</v>
      </c>
      <c r="C133" s="201">
        <f t="shared" si="10"/>
        <v>2108.6501520000002</v>
      </c>
      <c r="D133" s="201">
        <f t="shared" si="10"/>
        <v>3026.359449</v>
      </c>
      <c r="E133" s="201">
        <f t="shared" si="10"/>
        <v>3706.5430190000002</v>
      </c>
      <c r="F133" s="201">
        <f t="shared" si="10"/>
        <v>3795.9065730000002</v>
      </c>
      <c r="G133" s="201">
        <f t="shared" si="10"/>
        <v>3780.393454</v>
      </c>
      <c r="H133" s="201">
        <f t="shared" si="10"/>
        <v>4475.9036299999998</v>
      </c>
      <c r="I133" s="201">
        <f t="shared" si="10"/>
        <v>4376.8469839999998</v>
      </c>
      <c r="J133" s="201">
        <f t="shared" si="10"/>
        <v>3295.670611</v>
      </c>
      <c r="K133" s="201">
        <f t="shared" si="10"/>
        <v>2566.3154300000001</v>
      </c>
      <c r="L133" s="201">
        <f t="shared" si="10"/>
        <v>1946.5475630000001</v>
      </c>
      <c r="M133" s="201">
        <f t="shared" si="10"/>
        <v>1820.6462019999999</v>
      </c>
      <c r="N133" s="201">
        <f t="shared" si="10"/>
        <v>1859.956492</v>
      </c>
      <c r="O133" s="201">
        <f t="shared" si="10"/>
        <v>2422.7043669999998</v>
      </c>
    </row>
    <row r="134" spans="2:15">
      <c r="B134" s="120" t="s">
        <v>131</v>
      </c>
      <c r="C134" s="201">
        <f t="shared" si="10"/>
        <v>178.785415</v>
      </c>
      <c r="D134" s="201">
        <f t="shared" si="10"/>
        <v>409.93961899999999</v>
      </c>
      <c r="E134" s="201">
        <f t="shared" si="10"/>
        <v>625.72451000000001</v>
      </c>
      <c r="F134" s="201">
        <f t="shared" si="10"/>
        <v>500.29015700000002</v>
      </c>
      <c r="G134" s="201">
        <f t="shared" si="10"/>
        <v>541.44321600000001</v>
      </c>
      <c r="H134" s="201">
        <f t="shared" si="10"/>
        <v>768.13673300000005</v>
      </c>
      <c r="I134" s="201">
        <f t="shared" si="10"/>
        <v>719.76334299999996</v>
      </c>
      <c r="J134" s="201">
        <f t="shared" si="10"/>
        <v>400.78732400000001</v>
      </c>
      <c r="K134" s="201">
        <f t="shared" si="10"/>
        <v>226.73819900000001</v>
      </c>
      <c r="L134" s="201">
        <f t="shared" si="10"/>
        <v>111.28416799999999</v>
      </c>
      <c r="M134" s="201">
        <f t="shared" si="10"/>
        <v>92.059718000000004</v>
      </c>
      <c r="N134" s="201">
        <f t="shared" si="10"/>
        <v>94.242966999999993</v>
      </c>
      <c r="O134" s="201">
        <f t="shared" si="10"/>
        <v>175.94086200000001</v>
      </c>
    </row>
    <row r="135" spans="2:15">
      <c r="B135" s="120" t="s">
        <v>9</v>
      </c>
      <c r="C135" s="201">
        <f t="shared" si="10"/>
        <v>1717.0495000000001</v>
      </c>
      <c r="D135" s="201">
        <f t="shared" si="10"/>
        <v>1726.7644049999999</v>
      </c>
      <c r="E135" s="201">
        <f t="shared" si="10"/>
        <v>1572.4450019999999</v>
      </c>
      <c r="F135" s="201">
        <f t="shared" si="10"/>
        <v>1702.635225</v>
      </c>
      <c r="G135" s="201">
        <f t="shared" si="10"/>
        <v>1724.8432869999999</v>
      </c>
      <c r="H135" s="201">
        <f t="shared" si="10"/>
        <v>1477.1990989999999</v>
      </c>
      <c r="I135" s="201">
        <f t="shared" si="10"/>
        <v>1302.218576</v>
      </c>
      <c r="J135" s="201">
        <f t="shared" si="10"/>
        <v>1430.8498970000001</v>
      </c>
      <c r="K135" s="201">
        <f t="shared" si="10"/>
        <v>1244.633681</v>
      </c>
      <c r="L135" s="201">
        <f t="shared" si="10"/>
        <v>964.46819100000005</v>
      </c>
      <c r="M135" s="201">
        <f t="shared" si="10"/>
        <v>1180.951693</v>
      </c>
      <c r="N135" s="201">
        <f t="shared" si="10"/>
        <v>1694.552316</v>
      </c>
      <c r="O135" s="201">
        <f t="shared" si="10"/>
        <v>1331.232647</v>
      </c>
    </row>
    <row r="136" spans="2:15">
      <c r="B136" s="120" t="s">
        <v>132</v>
      </c>
      <c r="C136" s="201">
        <f t="shared" si="10"/>
        <v>104.984111</v>
      </c>
      <c r="D136" s="201">
        <f t="shared" si="10"/>
        <v>110.360659</v>
      </c>
      <c r="E136" s="201">
        <f t="shared" si="10"/>
        <v>80.064349500000006</v>
      </c>
      <c r="F136" s="201">
        <f t="shared" si="10"/>
        <v>58.672222499999997</v>
      </c>
      <c r="G136" s="201">
        <f t="shared" si="10"/>
        <v>106.86346</v>
      </c>
      <c r="H136" s="201">
        <f t="shared" si="10"/>
        <v>113.404867</v>
      </c>
      <c r="I136" s="201">
        <f t="shared" si="10"/>
        <v>104.296549</v>
      </c>
      <c r="J136" s="201">
        <f t="shared" si="10"/>
        <v>106.0009465</v>
      </c>
      <c r="K136" s="201">
        <f t="shared" si="10"/>
        <v>108.36413899999999</v>
      </c>
      <c r="L136" s="201">
        <f t="shared" si="10"/>
        <v>89.150436999999997</v>
      </c>
      <c r="M136" s="201">
        <f t="shared" si="10"/>
        <v>102.220887</v>
      </c>
      <c r="N136" s="201">
        <f t="shared" si="10"/>
        <v>95.291753499999999</v>
      </c>
      <c r="O136" s="201">
        <f t="shared" si="10"/>
        <v>78.758341000000001</v>
      </c>
    </row>
    <row r="137" spans="2:15">
      <c r="B137" s="120" t="s">
        <v>133</v>
      </c>
      <c r="C137" s="201">
        <f t="shared" si="10"/>
        <v>61.687733999999999</v>
      </c>
      <c r="D137" s="201">
        <f t="shared" si="10"/>
        <v>62.173029999999997</v>
      </c>
      <c r="E137" s="201">
        <f t="shared" si="10"/>
        <v>46.745470500000003</v>
      </c>
      <c r="F137" s="201">
        <f t="shared" si="10"/>
        <v>32.738592500000003</v>
      </c>
      <c r="G137" s="201">
        <f t="shared" si="10"/>
        <v>65.021735000000007</v>
      </c>
      <c r="H137" s="201">
        <f t="shared" si="10"/>
        <v>70.556624999999997</v>
      </c>
      <c r="I137" s="201">
        <f t="shared" si="10"/>
        <v>62.106560000000002</v>
      </c>
      <c r="J137" s="201">
        <f t="shared" si="10"/>
        <v>63.283716499999997</v>
      </c>
      <c r="K137" s="201">
        <f t="shared" si="10"/>
        <v>65.383654000000007</v>
      </c>
      <c r="L137" s="201">
        <f t="shared" si="10"/>
        <v>52.408155000000001</v>
      </c>
      <c r="M137" s="201">
        <f t="shared" si="10"/>
        <v>65.083246000000003</v>
      </c>
      <c r="N137" s="201">
        <f t="shared" si="10"/>
        <v>58.133075499999997</v>
      </c>
      <c r="O137" s="201">
        <f t="shared" si="10"/>
        <v>52.594839</v>
      </c>
    </row>
    <row r="138" spans="2:15">
      <c r="B138" s="120" t="s">
        <v>134</v>
      </c>
      <c r="C138" s="201">
        <f t="shared" si="10"/>
        <v>356.48546800000003</v>
      </c>
      <c r="D138" s="201">
        <f t="shared" si="10"/>
        <v>307.07592899999997</v>
      </c>
      <c r="E138" s="201">
        <f t="shared" si="10"/>
        <v>272.39934599999998</v>
      </c>
      <c r="F138" s="201">
        <f t="shared" si="10"/>
        <v>336.75007499999998</v>
      </c>
      <c r="G138" s="201">
        <f t="shared" si="10"/>
        <v>321.04170599999998</v>
      </c>
      <c r="H138" s="201">
        <f t="shared" si="10"/>
        <v>319.13790999999998</v>
      </c>
      <c r="I138" s="201">
        <f t="shared" si="10"/>
        <v>339.53788500000002</v>
      </c>
      <c r="J138" s="201">
        <f t="shared" si="10"/>
        <v>284.53883400000001</v>
      </c>
      <c r="K138" s="201">
        <f t="shared" si="10"/>
        <v>262.341748</v>
      </c>
      <c r="L138" s="201">
        <f t="shared" si="10"/>
        <v>237.95199600000001</v>
      </c>
      <c r="M138" s="201">
        <f t="shared" si="10"/>
        <v>254.011473</v>
      </c>
      <c r="N138" s="201">
        <f t="shared" si="10"/>
        <v>281.89705400000003</v>
      </c>
      <c r="O138" s="201">
        <f t="shared" si="10"/>
        <v>256.21641699999998</v>
      </c>
    </row>
    <row r="139" spans="2:15">
      <c r="B139" s="120" t="s">
        <v>135</v>
      </c>
      <c r="C139" s="201">
        <f t="shared" si="10"/>
        <v>20718.574372567997</v>
      </c>
      <c r="D139" s="201">
        <f t="shared" si="10"/>
        <v>22912.075966137003</v>
      </c>
      <c r="E139" s="201">
        <f t="shared" si="10"/>
        <v>20451.787117406999</v>
      </c>
      <c r="F139" s="201">
        <f t="shared" si="10"/>
        <v>20440.039343984005</v>
      </c>
      <c r="G139" s="201">
        <f t="shared" si="10"/>
        <v>20117.789463407997</v>
      </c>
      <c r="H139" s="201">
        <f t="shared" si="10"/>
        <v>22280.425178448004</v>
      </c>
      <c r="I139" s="201">
        <f t="shared" si="10"/>
        <v>22159.236364079999</v>
      </c>
      <c r="J139" s="201">
        <f t="shared" si="10"/>
        <v>19545.372889743998</v>
      </c>
      <c r="K139" s="201">
        <f t="shared" si="10"/>
        <v>19680.956414977001</v>
      </c>
      <c r="L139" s="201">
        <f t="shared" si="10"/>
        <v>20517.381253839001</v>
      </c>
      <c r="M139" s="201">
        <f t="shared" si="10"/>
        <v>21492.532090679993</v>
      </c>
      <c r="N139" s="201">
        <f t="shared" si="10"/>
        <v>22257.515783808005</v>
      </c>
      <c r="O139" s="201">
        <f t="shared" si="10"/>
        <v>20909.875526791999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9801.9280524880014</v>
      </c>
      <c r="D145" s="205">
        <f t="shared" ref="D145:N145" si="11">SUM(D126,D132:D134,D137:D138)</f>
        <v>12411.692759889</v>
      </c>
      <c r="E145" s="205">
        <f t="shared" si="11"/>
        <v>10982.243516783001</v>
      </c>
      <c r="F145" s="205">
        <f t="shared" si="11"/>
        <v>11387.546678573999</v>
      </c>
      <c r="G145" s="205">
        <f t="shared" si="11"/>
        <v>9638.2798484219984</v>
      </c>
      <c r="H145" s="205">
        <f t="shared" si="11"/>
        <v>10587.342208287999</v>
      </c>
      <c r="I145" s="205">
        <f t="shared" si="11"/>
        <v>10553.132328988</v>
      </c>
      <c r="J145" s="205">
        <f t="shared" si="11"/>
        <v>8467.4728326759996</v>
      </c>
      <c r="K145" s="205">
        <f t="shared" si="11"/>
        <v>10272.508146886001</v>
      </c>
      <c r="L145" s="205">
        <f t="shared" si="11"/>
        <v>12693.058926651</v>
      </c>
      <c r="M145" s="205">
        <f t="shared" si="11"/>
        <v>11946.540422358001</v>
      </c>
      <c r="N145" s="205">
        <f t="shared" si="11"/>
        <v>11828.077015164999</v>
      </c>
      <c r="O145" s="205">
        <f>SUM(O126,O132:O134,O137:O138)</f>
        <v>12665.553917087998</v>
      </c>
    </row>
    <row r="146" spans="2:15">
      <c r="B146" s="202" t="s">
        <v>16</v>
      </c>
      <c r="C146" s="203">
        <f>SUM(C127:C131,C135:C136)</f>
        <v>10916.646320080001</v>
      </c>
      <c r="D146" s="203">
        <f t="shared" ref="D146:O146" si="12">SUM(D127:D131,D135:D136)</f>
        <v>10500.383206248</v>
      </c>
      <c r="E146" s="203">
        <f t="shared" si="12"/>
        <v>9469.5436006239997</v>
      </c>
      <c r="F146" s="203">
        <f t="shared" si="12"/>
        <v>9052.49266541</v>
      </c>
      <c r="G146" s="203">
        <f t="shared" si="12"/>
        <v>10479.509614986</v>
      </c>
      <c r="H146" s="203">
        <f t="shared" si="12"/>
        <v>11693.082970159998</v>
      </c>
      <c r="I146" s="203">
        <f t="shared" si="12"/>
        <v>11606.104035091999</v>
      </c>
      <c r="J146" s="203">
        <f t="shared" si="12"/>
        <v>11077.900057068</v>
      </c>
      <c r="K146" s="203">
        <f t="shared" si="12"/>
        <v>9408.4482680909987</v>
      </c>
      <c r="L146" s="203">
        <f t="shared" si="12"/>
        <v>7824.3223271879997</v>
      </c>
      <c r="M146" s="203">
        <f t="shared" si="12"/>
        <v>9545.9916683219999</v>
      </c>
      <c r="N146" s="203">
        <f t="shared" si="12"/>
        <v>10429.438768642998</v>
      </c>
      <c r="O146" s="203">
        <f t="shared" si="12"/>
        <v>8244.3216097040004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47.30985769689849</v>
      </c>
      <c r="D148" s="206">
        <f t="shared" ref="D148:I148" si="13">SUM(D126/SUM(D145:D146)*100,D132/SUM(D145:D146)*100,D133/SUM(D145:D146)*100,D134/SUM(D145:D146)*100,D137/SUM(D145:D146)*100,D138/SUM(D145:D146)*100)</f>
        <v>54.170965469182775</v>
      </c>
      <c r="E148" s="206">
        <f t="shared" si="13"/>
        <v>53.698209617269832</v>
      </c>
      <c r="F148" s="206">
        <f t="shared" si="13"/>
        <v>55.711960661786271</v>
      </c>
      <c r="G148" s="206">
        <f t="shared" si="13"/>
        <v>47.909239064028121</v>
      </c>
      <c r="H148" s="206">
        <f t="shared" si="13"/>
        <v>47.518582448458865</v>
      </c>
      <c r="I148" s="206">
        <f t="shared" si="13"/>
        <v>47.624079438470943</v>
      </c>
      <c r="J148" s="206">
        <f>SUM(J126/SUM(J145:J146)*100,J132/SUM(J145:J146)*100,J133/SUM(J145:J146)*100,J134/SUM(J145:J146)*100,J137/SUM(J145:J146)*100,J138/SUM(J145:J146)*100)</f>
        <v>43.322135016002271</v>
      </c>
      <c r="K148" s="206">
        <f t="shared" ref="K148:O148" si="14">SUM(K126/SUM(K145:K146)*100,K132/SUM(K145:K146)*100,K133/SUM(K145:K146)*100,K134/SUM(K145:K146)*100,K137/SUM(K145:K146)*100,K138/SUM(K145:K146)*100)</f>
        <v>52.195167400852178</v>
      </c>
      <c r="L148" s="206">
        <f t="shared" si="14"/>
        <v>61.864907463646254</v>
      </c>
      <c r="M148" s="206">
        <f t="shared" si="14"/>
        <v>55.584611305703184</v>
      </c>
      <c r="N148" s="206">
        <f t="shared" si="14"/>
        <v>53.141945983791004</v>
      </c>
      <c r="O148" s="206">
        <f t="shared" si="14"/>
        <v>60.572115318713976</v>
      </c>
    </row>
    <row r="149" spans="2:15">
      <c r="B149" s="202" t="s">
        <v>16</v>
      </c>
      <c r="C149" s="266">
        <f t="shared" ref="C149" si="15">100-C148</f>
        <v>52.69014230310151</v>
      </c>
      <c r="D149" s="266">
        <f t="shared" ref="D149:J149" si="16">100-D148</f>
        <v>45.829034530817225</v>
      </c>
      <c r="E149" s="266">
        <f t="shared" si="16"/>
        <v>46.301790382730168</v>
      </c>
      <c r="F149" s="266">
        <f t="shared" si="16"/>
        <v>44.288039338213729</v>
      </c>
      <c r="G149" s="266">
        <f t="shared" si="16"/>
        <v>52.090760935971879</v>
      </c>
      <c r="H149" s="266">
        <f t="shared" si="16"/>
        <v>52.481417551541135</v>
      </c>
      <c r="I149" s="266">
        <f t="shared" si="16"/>
        <v>52.375920561529057</v>
      </c>
      <c r="J149" s="266">
        <f t="shared" si="16"/>
        <v>56.677864983997729</v>
      </c>
      <c r="K149" s="266">
        <f t="shared" ref="K149:O149" si="17">100-K148</f>
        <v>47.804832599147822</v>
      </c>
      <c r="L149" s="266">
        <f t="shared" si="17"/>
        <v>38.135092536353746</v>
      </c>
      <c r="M149" s="266">
        <f t="shared" si="17"/>
        <v>44.415388694296816</v>
      </c>
      <c r="N149" s="266">
        <f t="shared" si="17"/>
        <v>46.858054016208996</v>
      </c>
      <c r="O149" s="266">
        <f t="shared" si="17"/>
        <v>39.427884681286024</v>
      </c>
    </row>
    <row r="153" spans="2:15">
      <c r="B153" s="143" t="s">
        <v>24</v>
      </c>
    </row>
    <row r="154" spans="2:15">
      <c r="B154" s="204"/>
      <c r="C154" s="204"/>
      <c r="D154" s="315" t="s">
        <v>22</v>
      </c>
      <c r="E154" s="315" t="s">
        <v>23</v>
      </c>
      <c r="F154" s="315" t="s">
        <v>218</v>
      </c>
      <c r="G154" s="315" t="s">
        <v>219</v>
      </c>
    </row>
    <row r="155" spans="2:15">
      <c r="B155" s="202" t="s">
        <v>141</v>
      </c>
      <c r="C155" s="202" t="s">
        <v>142</v>
      </c>
      <c r="D155" s="316"/>
      <c r="E155" s="316"/>
      <c r="F155" s="316"/>
      <c r="G155" s="316"/>
    </row>
    <row r="156" spans="2:15">
      <c r="B156" s="210">
        <f>DATE(YEAR(Dat_01!B$2),MONTH(Dat_01!B$2),Dat_01!A180)</f>
        <v>45323</v>
      </c>
      <c r="C156" s="120">
        <f>Dat_01!A180</f>
        <v>1</v>
      </c>
      <c r="D156" s="201">
        <f>Dat_01!W180</f>
        <v>159.20246</v>
      </c>
      <c r="E156" s="211">
        <f>Dat_01!V180</f>
        <v>21.019884039385158</v>
      </c>
      <c r="F156" s="211">
        <f>Dat_01!Y180</f>
        <v>100.09103399999999</v>
      </c>
      <c r="G156" s="211">
        <f>Dat_01!X180</f>
        <v>13.215260166596401</v>
      </c>
    </row>
    <row r="157" spans="2:15">
      <c r="B157" s="210">
        <f>DATE(YEAR(Dat_01!B$2),MONTH(Dat_01!B$2),Dat_01!A181)</f>
        <v>45324</v>
      </c>
      <c r="C157" s="120">
        <f>Dat_01!A181</f>
        <v>2</v>
      </c>
      <c r="D157" s="201">
        <f>Dat_01!W181</f>
        <v>203.31782899999999</v>
      </c>
      <c r="E157" s="211">
        <f>Dat_01!V181</f>
        <v>26.928880452079106</v>
      </c>
      <c r="F157" s="211">
        <f>Dat_01!Y181</f>
        <v>102.729219</v>
      </c>
      <c r="G157" s="211">
        <f>Dat_01!X181</f>
        <v>13.606199077536155</v>
      </c>
    </row>
    <row r="158" spans="2:15">
      <c r="B158" s="210">
        <f>DATE(YEAR(Dat_01!B$2),MONTH(Dat_01!B$2),Dat_01!A182)</f>
        <v>45325</v>
      </c>
      <c r="C158" s="120">
        <f>Dat_01!A182</f>
        <v>3</v>
      </c>
      <c r="D158" s="201">
        <f>Dat_01!W182</f>
        <v>74.037542999999999</v>
      </c>
      <c r="E158" s="211">
        <f>Dat_01!V182</f>
        <v>12.395197407885929</v>
      </c>
      <c r="F158" s="211">
        <f>Dat_01!Y182</f>
        <v>98.958301000000006</v>
      </c>
      <c r="G158" s="211">
        <f>Dat_01!X182</f>
        <v>16.567374150219916</v>
      </c>
    </row>
    <row r="159" spans="2:15">
      <c r="B159" s="210">
        <f>DATE(YEAR(Dat_01!B$2),MONTH(Dat_01!B$2),Dat_01!A183)</f>
        <v>45326</v>
      </c>
      <c r="C159" s="120">
        <f>Dat_01!A183</f>
        <v>4</v>
      </c>
      <c r="D159" s="201">
        <f>Dat_01!W183</f>
        <v>28.383704000000002</v>
      </c>
      <c r="E159" s="211">
        <f>Dat_01!V183</f>
        <v>4.9822485177538098</v>
      </c>
      <c r="F159" s="211">
        <f>Dat_01!Y183</f>
        <v>101.828259</v>
      </c>
      <c r="G159" s="211">
        <f>Dat_01!X183</f>
        <v>17.874118630471944</v>
      </c>
    </row>
    <row r="160" spans="2:15">
      <c r="B160" s="210">
        <f>DATE(YEAR(Dat_01!B$2),MONTH(Dat_01!B$2),Dat_01!A184)</f>
        <v>45327</v>
      </c>
      <c r="C160" s="120">
        <f>Dat_01!A184</f>
        <v>5</v>
      </c>
      <c r="D160" s="201">
        <f>Dat_01!W184</f>
        <v>16.475377000000002</v>
      </c>
      <c r="E160" s="211">
        <f>Dat_01!V184</f>
        <v>2.5891592454783967</v>
      </c>
      <c r="F160" s="211">
        <f>Dat_01!Y184</f>
        <v>81.225503000000003</v>
      </c>
      <c r="G160" s="211">
        <f>Dat_01!X184</f>
        <v>12.764852789777329</v>
      </c>
    </row>
    <row r="161" spans="2:7">
      <c r="B161" s="210">
        <f>DATE(YEAR(Dat_01!B$2),MONTH(Dat_01!B$2),Dat_01!A185)</f>
        <v>45328</v>
      </c>
      <c r="C161" s="120">
        <f>Dat_01!A185</f>
        <v>6</v>
      </c>
      <c r="D161" s="201">
        <f>Dat_01!W185</f>
        <v>109.829059</v>
      </c>
      <c r="E161" s="211">
        <f>Dat_01!V185</f>
        <v>16.572485436486847</v>
      </c>
      <c r="F161" s="211">
        <f>Dat_01!Y185</f>
        <v>79.630970000000005</v>
      </c>
      <c r="G161" s="211">
        <f>Dat_01!X185</f>
        <v>12.015791655087577</v>
      </c>
    </row>
    <row r="162" spans="2:7">
      <c r="B162" s="210">
        <f>DATE(YEAR(Dat_01!B$2),MONTH(Dat_01!B$2),Dat_01!A186)</f>
        <v>45329</v>
      </c>
      <c r="C162" s="120">
        <f>Dat_01!A186</f>
        <v>7</v>
      </c>
      <c r="D162" s="201">
        <f>Dat_01!W186</f>
        <v>283.84833700000001</v>
      </c>
      <c r="E162" s="211">
        <f>Dat_01!V186</f>
        <v>37.652360693712531</v>
      </c>
      <c r="F162" s="211">
        <f>Dat_01!Y186</f>
        <v>57.917815000000004</v>
      </c>
      <c r="G162" s="211">
        <f>Dat_01!X186</f>
        <v>7.682773427598816</v>
      </c>
    </row>
    <row r="163" spans="2:7">
      <c r="B163" s="210">
        <f>DATE(YEAR(Dat_01!B$2),MONTH(Dat_01!B$2),Dat_01!A187)</f>
        <v>45330</v>
      </c>
      <c r="C163" s="120">
        <f>Dat_01!A187</f>
        <v>8</v>
      </c>
      <c r="D163" s="201">
        <f>Dat_01!W187</f>
        <v>328.20084399999996</v>
      </c>
      <c r="E163" s="211">
        <f>Dat_01!V187</f>
        <v>42.302307157292148</v>
      </c>
      <c r="F163" s="211">
        <f>Dat_01!Y187</f>
        <v>34.875764000000004</v>
      </c>
      <c r="G163" s="211">
        <f>Dat_01!X187</f>
        <v>4.4951903934568556</v>
      </c>
    </row>
    <row r="164" spans="2:7">
      <c r="B164" s="210">
        <f>DATE(YEAR(Dat_01!B$2),MONTH(Dat_01!B$2),Dat_01!A188)</f>
        <v>45331</v>
      </c>
      <c r="C164" s="120">
        <f>Dat_01!A188</f>
        <v>9</v>
      </c>
      <c r="D164" s="201">
        <f>Dat_01!W188</f>
        <v>319.10178200000001</v>
      </c>
      <c r="E164" s="211">
        <f>Dat_01!V188</f>
        <v>42.419565225392859</v>
      </c>
      <c r="F164" s="211">
        <f>Dat_01!Y188</f>
        <v>27.149567999999999</v>
      </c>
      <c r="G164" s="211">
        <f>Dat_01!X188</f>
        <v>3.6091082393806206</v>
      </c>
    </row>
    <row r="165" spans="2:7">
      <c r="B165" s="210">
        <f>DATE(YEAR(Dat_01!B$2),MONTH(Dat_01!B$2),Dat_01!A189)</f>
        <v>45332</v>
      </c>
      <c r="C165" s="120">
        <f>Dat_01!A189</f>
        <v>10</v>
      </c>
      <c r="D165" s="201">
        <f>Dat_01!W189</f>
        <v>394.17921899999999</v>
      </c>
      <c r="E165" s="211">
        <f>Dat_01!V189</f>
        <v>50.916450037589811</v>
      </c>
      <c r="F165" s="211">
        <f>Dat_01!Y189</f>
        <v>72.726721000000012</v>
      </c>
      <c r="G165" s="211">
        <f>Dat_01!X189</f>
        <v>9.3941696510242316</v>
      </c>
    </row>
    <row r="166" spans="2:7">
      <c r="B166" s="210">
        <f>DATE(YEAR(Dat_01!B$2),MONTH(Dat_01!B$2),Dat_01!A190)</f>
        <v>45333</v>
      </c>
      <c r="C166" s="120">
        <f>Dat_01!A190</f>
        <v>11</v>
      </c>
      <c r="D166" s="201">
        <f>Dat_01!W190</f>
        <v>307.90148200000004</v>
      </c>
      <c r="E166" s="211">
        <f>Dat_01!V190</f>
        <v>44.244283430185995</v>
      </c>
      <c r="F166" s="211">
        <f>Dat_01!Y190</f>
        <v>37.429448999999998</v>
      </c>
      <c r="G166" s="211">
        <f>Dat_01!X190</f>
        <v>5.3784708648842798</v>
      </c>
    </row>
    <row r="167" spans="2:7">
      <c r="B167" s="210">
        <f>DATE(YEAR(Dat_01!B$2),MONTH(Dat_01!B$2),Dat_01!A191)</f>
        <v>45334</v>
      </c>
      <c r="C167" s="120">
        <f>Dat_01!A191</f>
        <v>12</v>
      </c>
      <c r="D167" s="201">
        <f>Dat_01!W191</f>
        <v>324.80879999999996</v>
      </c>
      <c r="E167" s="211">
        <f>Dat_01!V191</f>
        <v>41.085915778723759</v>
      </c>
      <c r="F167" s="211">
        <f>Dat_01!Y191</f>
        <v>80.158652000000004</v>
      </c>
      <c r="G167" s="211">
        <f>Dat_01!X191</f>
        <v>10.139477825132898</v>
      </c>
    </row>
    <row r="168" spans="2:7">
      <c r="B168" s="210">
        <f>DATE(YEAR(Dat_01!B$2),MONTH(Dat_01!B$2),Dat_01!A192)</f>
        <v>45335</v>
      </c>
      <c r="C168" s="120">
        <f>Dat_01!A192</f>
        <v>13</v>
      </c>
      <c r="D168" s="201">
        <f>Dat_01!W192</f>
        <v>167.05101300000001</v>
      </c>
      <c r="E168" s="211">
        <f>Dat_01!V192</f>
        <v>24.323717459342859</v>
      </c>
      <c r="F168" s="211">
        <f>Dat_01!Y192</f>
        <v>73.554403999999991</v>
      </c>
      <c r="G168" s="211">
        <f>Dat_01!X192</f>
        <v>10.710001146693783</v>
      </c>
    </row>
    <row r="169" spans="2:7">
      <c r="B169" s="210">
        <f>DATE(YEAR(Dat_01!B$2),MONTH(Dat_01!B$2),Dat_01!A193)</f>
        <v>45336</v>
      </c>
      <c r="C169" s="120">
        <f>Dat_01!A193</f>
        <v>14</v>
      </c>
      <c r="D169" s="201">
        <f>Dat_01!W193</f>
        <v>158.13068699999999</v>
      </c>
      <c r="E169" s="211">
        <f>Dat_01!V193</f>
        <v>23.604765466612303</v>
      </c>
      <c r="F169" s="211">
        <f>Dat_01!Y193</f>
        <v>71.786015000000006</v>
      </c>
      <c r="G169" s="211">
        <f>Dat_01!X193</f>
        <v>10.715769848376821</v>
      </c>
    </row>
    <row r="170" spans="2:7">
      <c r="B170" s="210">
        <f>DATE(YEAR(Dat_01!B$2),MONTH(Dat_01!B$2),Dat_01!A194)</f>
        <v>45337</v>
      </c>
      <c r="C170" s="120">
        <f>Dat_01!A194</f>
        <v>15</v>
      </c>
      <c r="D170" s="201">
        <f>Dat_01!W194</f>
        <v>246.89941399999998</v>
      </c>
      <c r="E170" s="211">
        <f>Dat_01!V194</f>
        <v>35.028484440465299</v>
      </c>
      <c r="F170" s="211">
        <f>Dat_01!Y194</f>
        <v>37.845607000000001</v>
      </c>
      <c r="G170" s="211">
        <f>Dat_01!X194</f>
        <v>5.3692887903713888</v>
      </c>
    </row>
    <row r="171" spans="2:7">
      <c r="B171" s="210">
        <f>DATE(YEAR(Dat_01!B$2),MONTH(Dat_01!B$2),Dat_01!A195)</f>
        <v>45338</v>
      </c>
      <c r="C171" s="120">
        <f>Dat_01!A195</f>
        <v>16</v>
      </c>
      <c r="D171" s="201">
        <f>Dat_01!W195</f>
        <v>230.62951100000001</v>
      </c>
      <c r="E171" s="211">
        <f>Dat_01!V195</f>
        <v>30.648241226056104</v>
      </c>
      <c r="F171" s="211">
        <f>Dat_01!Y195</f>
        <v>87.340797999999992</v>
      </c>
      <c r="G171" s="211">
        <f>Dat_01!X195</f>
        <v>11.606675287882991</v>
      </c>
    </row>
    <row r="172" spans="2:7">
      <c r="B172" s="210">
        <f>DATE(YEAR(Dat_01!B$2),MONTH(Dat_01!B$2),Dat_01!A196)</f>
        <v>45339</v>
      </c>
      <c r="C172" s="120">
        <f>Dat_01!A196</f>
        <v>17</v>
      </c>
      <c r="D172" s="201">
        <f>Dat_01!W196</f>
        <v>144.59124400000002</v>
      </c>
      <c r="E172" s="211">
        <f>Dat_01!V196</f>
        <v>21.300378989211595</v>
      </c>
      <c r="F172" s="211">
        <f>Dat_01!Y196</f>
        <v>119.905238</v>
      </c>
      <c r="G172" s="211">
        <f>Dat_01!X196</f>
        <v>17.663773694288263</v>
      </c>
    </row>
    <row r="173" spans="2:7">
      <c r="B173" s="210">
        <f>DATE(YEAR(Dat_01!B$2),MONTH(Dat_01!B$2),Dat_01!A197)</f>
        <v>45340</v>
      </c>
      <c r="C173" s="120">
        <f>Dat_01!A197</f>
        <v>18</v>
      </c>
      <c r="D173" s="201">
        <f>Dat_01!W197</f>
        <v>94.978320000000011</v>
      </c>
      <c r="E173" s="211">
        <f>Dat_01!V197</f>
        <v>15.364315769706502</v>
      </c>
      <c r="F173" s="211">
        <f>Dat_01!Y197</f>
        <v>111.41749</v>
      </c>
      <c r="G173" s="211">
        <f>Dat_01!X197</f>
        <v>18.023623692523898</v>
      </c>
    </row>
    <row r="174" spans="2:7">
      <c r="B174" s="210">
        <f>DATE(YEAR(Dat_01!B$2),MONTH(Dat_01!B$2),Dat_01!A198)</f>
        <v>45341</v>
      </c>
      <c r="C174" s="120">
        <f>Dat_01!A198</f>
        <v>19</v>
      </c>
      <c r="D174" s="201">
        <f>Dat_01!W198</f>
        <v>215.29295300000001</v>
      </c>
      <c r="E174" s="211">
        <f>Dat_01!V198</f>
        <v>28.511417669977785</v>
      </c>
      <c r="F174" s="211">
        <f>Dat_01!Y198</f>
        <v>118.44703699999999</v>
      </c>
      <c r="G174" s="211">
        <f>Dat_01!X198</f>
        <v>15.686035685888482</v>
      </c>
    </row>
    <row r="175" spans="2:7">
      <c r="B175" s="210">
        <f>DATE(YEAR(Dat_01!B$2),MONTH(Dat_01!B$2),Dat_01!A199)</f>
        <v>45342</v>
      </c>
      <c r="C175" s="120">
        <f>Dat_01!A199</f>
        <v>20</v>
      </c>
      <c r="D175" s="201">
        <f>Dat_01!W199</f>
        <v>147.71965299999999</v>
      </c>
      <c r="E175" s="211">
        <f>Dat_01!V199</f>
        <v>19.800607961484676</v>
      </c>
      <c r="F175" s="211">
        <f>Dat_01!Y199</f>
        <v>117.75428100000001</v>
      </c>
      <c r="G175" s="211">
        <f>Dat_01!X199</f>
        <v>15.783995605970613</v>
      </c>
    </row>
    <row r="176" spans="2:7">
      <c r="B176" s="210">
        <f>DATE(YEAR(Dat_01!B$2),MONTH(Dat_01!B$2),Dat_01!A200)</f>
        <v>45343</v>
      </c>
      <c r="C176" s="120">
        <f>Dat_01!A200</f>
        <v>21</v>
      </c>
      <c r="D176" s="201">
        <f>Dat_01!W200</f>
        <v>138.41994500000001</v>
      </c>
      <c r="E176" s="211">
        <f>Dat_01!V200</f>
        <v>19.318569781976507</v>
      </c>
      <c r="F176" s="211">
        <f>Dat_01!Y200</f>
        <v>99.306640000000002</v>
      </c>
      <c r="G176" s="211">
        <f>Dat_01!X200</f>
        <v>13.859724150689548</v>
      </c>
    </row>
    <row r="177" spans="2:27">
      <c r="B177" s="210">
        <f>DATE(YEAR(Dat_01!B$2),MONTH(Dat_01!B$2),Dat_01!A201)</f>
        <v>45344</v>
      </c>
      <c r="C177" s="120">
        <f>Dat_01!A201</f>
        <v>22</v>
      </c>
      <c r="D177" s="201">
        <f>Dat_01!W201</f>
        <v>374.06773499999997</v>
      </c>
      <c r="E177" s="211">
        <f>Dat_01!V201</f>
        <v>48.75628966072307</v>
      </c>
      <c r="F177" s="211">
        <f>Dat_01!Y201</f>
        <v>66.392803999999998</v>
      </c>
      <c r="G177" s="211">
        <f>Dat_01!X201</f>
        <v>8.6536915118103241</v>
      </c>
    </row>
    <row r="178" spans="2:27">
      <c r="B178" s="210">
        <f>DATE(YEAR(Dat_01!B$2),MONTH(Dat_01!B$2),Dat_01!A202)</f>
        <v>45345</v>
      </c>
      <c r="C178" s="120">
        <f>Dat_01!A202</f>
        <v>23</v>
      </c>
      <c r="D178" s="201">
        <f>Dat_01!W202</f>
        <v>389.78857599999998</v>
      </c>
      <c r="E178" s="211">
        <f>Dat_01!V202</f>
        <v>49.680956815846237</v>
      </c>
      <c r="F178" s="211">
        <f>Dat_01!Y202</f>
        <v>92.088431</v>
      </c>
      <c r="G178" s="211">
        <f>Dat_01!X202</f>
        <v>11.737238198971834</v>
      </c>
    </row>
    <row r="179" spans="2:27">
      <c r="B179" s="210">
        <f>DATE(YEAR(Dat_01!B$2),MONTH(Dat_01!B$2),Dat_01!A203)</f>
        <v>45346</v>
      </c>
      <c r="C179" s="120">
        <f>Dat_01!A203</f>
        <v>24</v>
      </c>
      <c r="D179" s="201">
        <f>Dat_01!W203</f>
        <v>347.51629400000002</v>
      </c>
      <c r="E179" s="211">
        <f>Dat_01!V203</f>
        <v>47.183543037248612</v>
      </c>
      <c r="F179" s="211">
        <f>Dat_01!Y203</f>
        <v>92.137270000000001</v>
      </c>
      <c r="G179" s="211">
        <f>Dat_01!X203</f>
        <v>12.509810099377946</v>
      </c>
    </row>
    <row r="180" spans="2:27">
      <c r="B180" s="210">
        <f>DATE(YEAR(Dat_01!B$2),MONTH(Dat_01!B$2),Dat_01!A204)</f>
        <v>45347</v>
      </c>
      <c r="C180" s="120">
        <f>Dat_01!A204</f>
        <v>25</v>
      </c>
      <c r="D180" s="201">
        <f>Dat_01!W204</f>
        <v>358.16918199999998</v>
      </c>
      <c r="E180" s="211">
        <f>Dat_01!V204</f>
        <v>52.650064883423376</v>
      </c>
      <c r="F180" s="211">
        <f>Dat_01!Y204</f>
        <v>47.981995000000005</v>
      </c>
      <c r="G180" s="211">
        <f>Dat_01!X204</f>
        <v>7.0532454408266094</v>
      </c>
    </row>
    <row r="181" spans="2:27">
      <c r="B181" s="210">
        <f>DATE(YEAR(Dat_01!B$2),MONTH(Dat_01!B$2),Dat_01!A205)</f>
        <v>45348</v>
      </c>
      <c r="C181" s="120">
        <f>Dat_01!A205</f>
        <v>26</v>
      </c>
      <c r="D181" s="201">
        <f>Dat_01!W205</f>
        <v>367.25415000000004</v>
      </c>
      <c r="E181" s="211">
        <f>Dat_01!V205</f>
        <v>47.806811536839845</v>
      </c>
      <c r="F181" s="211">
        <f>Dat_01!Y205</f>
        <v>80.490255999999988</v>
      </c>
      <c r="G181" s="211">
        <f>Dat_01!X205</f>
        <v>10.477710052136898</v>
      </c>
    </row>
    <row r="182" spans="2:27">
      <c r="B182" s="210">
        <f>DATE(YEAR(Dat_01!B$2),MONTH(Dat_01!B$2),Dat_01!A206)</f>
        <v>45349</v>
      </c>
      <c r="C182" s="120">
        <f>Dat_01!A206</f>
        <v>27</v>
      </c>
      <c r="D182" s="201">
        <f>Dat_01!W206</f>
        <v>337.53087499999998</v>
      </c>
      <c r="E182" s="211">
        <f>Dat_01!V206</f>
        <v>43.407786408877726</v>
      </c>
      <c r="F182" s="211">
        <f>Dat_01!Y206</f>
        <v>96.977451000000002</v>
      </c>
      <c r="G182" s="211">
        <f>Dat_01!X206</f>
        <v>12.471678270870497</v>
      </c>
    </row>
    <row r="183" spans="2:27">
      <c r="B183" s="210">
        <f>DATE(YEAR(Dat_01!B$2),MONTH(Dat_01!B$2),Dat_01!A207)</f>
        <v>45350</v>
      </c>
      <c r="C183" s="120">
        <f>Dat_01!A207</f>
        <v>28</v>
      </c>
      <c r="D183" s="201">
        <f>Dat_01!W207</f>
        <v>263.64784800000001</v>
      </c>
      <c r="E183" s="211">
        <f>Dat_01!V207</f>
        <v>33.868533376724713</v>
      </c>
      <c r="F183" s="211">
        <f>Dat_01!Y207</f>
        <v>119.966669</v>
      </c>
      <c r="G183" s="211">
        <f>Dat_01!X207</f>
        <v>15.411068832699087</v>
      </c>
    </row>
    <row r="184" spans="2:27">
      <c r="B184" s="210">
        <f>DATE(YEAR(Dat_01!B$2),MONTH(Dat_01!B$2),Dat_01!A208)</f>
        <v>45351</v>
      </c>
      <c r="C184" s="120">
        <f>Dat_01!A208</f>
        <v>29</v>
      </c>
      <c r="D184" s="201">
        <f>Dat_01!W208</f>
        <v>274.95531399999999</v>
      </c>
      <c r="E184" s="211">
        <f>Dat_01!V208</f>
        <v>35.835256852042377</v>
      </c>
      <c r="F184" s="211">
        <f>Dat_01!Y208</f>
        <v>114.59072599999999</v>
      </c>
      <c r="G184" s="211">
        <f>Dat_01!X208</f>
        <v>14.934747175215572</v>
      </c>
    </row>
    <row r="185" spans="2:27">
      <c r="B185" s="210">
        <f>DATE(YEAR(Dat_01!B$2),MONTH(Dat_01!B$2),Dat_01!A209)</f>
        <v>45322</v>
      </c>
      <c r="C185" s="120">
        <f>Dat_01!A209</f>
        <v>0</v>
      </c>
      <c r="D185" s="201" t="str">
        <f>Dat_01!W209</f>
        <v/>
      </c>
      <c r="E185" s="211" t="str">
        <f>Dat_01!V209</f>
        <v/>
      </c>
      <c r="F185" s="211" t="str">
        <f>Dat_01!Y209</f>
        <v/>
      </c>
      <c r="G185" s="211" t="str">
        <f>Dat_01!X209</f>
        <v/>
      </c>
    </row>
    <row r="186" spans="2:27">
      <c r="B186" s="210">
        <f>DATE(YEAR(Dat_01!B$2),MONTH(Dat_01!B$2),Dat_01!A210)</f>
        <v>45322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394.17921899999999</v>
      </c>
      <c r="E189" s="213">
        <f>VLOOKUP(D189,D156:E186,2)</f>
        <v>35.835256852042377</v>
      </c>
      <c r="F189" s="202">
        <f>MAX(F156:F186)</f>
        <v>119.966669</v>
      </c>
      <c r="G189" s="213">
        <f>VLOOKUP(F189,F156:G186,2)</f>
        <v>15.411068832699087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69" zoomScale="80" zoomScaleNormal="80" workbookViewId="0">
      <selection activeCell="B2" sqref="B2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5" width="18.7109375" bestFit="1" customWidth="1"/>
    <col min="16" max="19" width="14.7109375" customWidth="1"/>
    <col min="20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25" t="s">
        <v>236</v>
      </c>
      <c r="C4" s="326"/>
      <c r="D4" s="326"/>
      <c r="E4" s="326"/>
      <c r="F4" s="326"/>
      <c r="G4" s="326"/>
      <c r="H4" s="326"/>
      <c r="I4" s="326"/>
      <c r="J4" s="326"/>
      <c r="L4" s="269" t="s">
        <v>106</v>
      </c>
      <c r="M4" s="270" t="s">
        <v>181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239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182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2952168.2820879999</v>
      </c>
      <c r="C8" s="281">
        <v>2462479.517488</v>
      </c>
      <c r="D8" s="282">
        <v>0.19886003560000001</v>
      </c>
      <c r="E8" s="281">
        <v>6848389.8747530002</v>
      </c>
      <c r="F8" s="281">
        <v>6321567.5385339996</v>
      </c>
      <c r="G8" s="282">
        <v>8.33372946E-2</v>
      </c>
      <c r="H8" s="281">
        <v>25796212.295768</v>
      </c>
      <c r="I8" s="281">
        <v>20968967.029022999</v>
      </c>
      <c r="J8" s="282">
        <v>0.23020901599999999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537815.56470400002</v>
      </c>
      <c r="C9" s="281">
        <v>260871.20308000001</v>
      </c>
      <c r="D9" s="282">
        <v>1.0616133876</v>
      </c>
      <c r="E9" s="281">
        <v>989391.67684700002</v>
      </c>
      <c r="F9" s="281">
        <v>803668.63920199999</v>
      </c>
      <c r="G9" s="282">
        <v>0.23109404619999999</v>
      </c>
      <c r="H9" s="281">
        <v>5381019.8375359997</v>
      </c>
      <c r="I9" s="281">
        <v>4079101.1079230001</v>
      </c>
      <c r="J9" s="282">
        <v>0.31916804589999997</v>
      </c>
      <c r="L9" s="244" t="s">
        <v>9</v>
      </c>
      <c r="M9" s="285">
        <v>5533.7425000000003</v>
      </c>
    </row>
    <row r="10" spans="1:13">
      <c r="A10" s="272" t="s">
        <v>3</v>
      </c>
      <c r="B10" s="281">
        <v>4509672.5470000003</v>
      </c>
      <c r="C10" s="281">
        <v>4597959.716</v>
      </c>
      <c r="D10" s="282">
        <v>-1.9201379399999999E-2</v>
      </c>
      <c r="E10" s="281">
        <v>9670473.8839999996</v>
      </c>
      <c r="F10" s="281">
        <v>9684723.3049999997</v>
      </c>
      <c r="G10" s="282">
        <v>-1.4713297E-3</v>
      </c>
      <c r="H10" s="281">
        <v>54261876.329999998</v>
      </c>
      <c r="I10" s="281">
        <v>55799345.329999998</v>
      </c>
      <c r="J10" s="282">
        <v>-2.7553531199999998E-2</v>
      </c>
      <c r="L10" s="244" t="s">
        <v>5</v>
      </c>
      <c r="M10" s="285">
        <v>30286.30012</v>
      </c>
    </row>
    <row r="11" spans="1:13">
      <c r="A11" s="272" t="s">
        <v>4</v>
      </c>
      <c r="B11" s="281">
        <v>207052.18400000001</v>
      </c>
      <c r="C11" s="281">
        <v>408108.95899999997</v>
      </c>
      <c r="D11" s="282">
        <v>-0.49265464669999998</v>
      </c>
      <c r="E11" s="281">
        <v>475904.07299999997</v>
      </c>
      <c r="F11" s="281">
        <v>704320.723</v>
      </c>
      <c r="G11" s="282">
        <v>-0.3243077231</v>
      </c>
      <c r="H11" s="281">
        <v>3582115.93</v>
      </c>
      <c r="I11" s="281">
        <v>7108054.1679999996</v>
      </c>
      <c r="J11" s="282">
        <v>-0.49604830729999999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0</v>
      </c>
      <c r="F12" s="281">
        <v>0</v>
      </c>
      <c r="G12" s="282">
        <v>0</v>
      </c>
      <c r="H12" s="281">
        <v>-2E-3</v>
      </c>
      <c r="I12" s="281">
        <v>0</v>
      </c>
      <c r="J12" s="282">
        <v>0</v>
      </c>
      <c r="L12" s="244" t="s">
        <v>2</v>
      </c>
      <c r="M12" s="285">
        <v>17095.888029999998</v>
      </c>
    </row>
    <row r="13" spans="1:13">
      <c r="A13" s="272" t="s">
        <v>11</v>
      </c>
      <c r="B13" s="281">
        <v>1579790.3259999999</v>
      </c>
      <c r="C13" s="281">
        <v>3827672.8309999998</v>
      </c>
      <c r="D13" s="282">
        <v>-0.5872713276</v>
      </c>
      <c r="E13" s="281">
        <v>4338155.6869999999</v>
      </c>
      <c r="F13" s="281">
        <v>6020427.7479999997</v>
      </c>
      <c r="G13" s="282">
        <v>-0.2794273316</v>
      </c>
      <c r="H13" s="281">
        <v>37600284.064000003</v>
      </c>
      <c r="I13" s="281">
        <v>57296955.884000003</v>
      </c>
      <c r="J13" s="282">
        <v>-0.34376471689999999</v>
      </c>
      <c r="L13" s="244" t="s">
        <v>3</v>
      </c>
      <c r="M13" s="285">
        <v>7117.29</v>
      </c>
    </row>
    <row r="14" spans="1:13">
      <c r="A14" s="272" t="s">
        <v>5</v>
      </c>
      <c r="B14" s="281">
        <v>6805929.1500000004</v>
      </c>
      <c r="C14" s="281">
        <v>4633839.7659999998</v>
      </c>
      <c r="D14" s="282">
        <v>0.46874503519999999</v>
      </c>
      <c r="E14" s="281">
        <v>12443554.983999999</v>
      </c>
      <c r="F14" s="281">
        <v>11958198.206</v>
      </c>
      <c r="G14" s="282">
        <v>4.0587785000000001E-2</v>
      </c>
      <c r="H14" s="281">
        <v>61727962.644000001</v>
      </c>
      <c r="I14" s="281">
        <v>61799913.316</v>
      </c>
      <c r="J14" s="282">
        <v>-1.164252E-3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2422704.3670000001</v>
      </c>
      <c r="C15" s="281">
        <v>2108650.1519999998</v>
      </c>
      <c r="D15" s="282">
        <v>0.1489361404</v>
      </c>
      <c r="E15" s="281">
        <v>4282660.8590000002</v>
      </c>
      <c r="F15" s="281">
        <v>3812393.8539999998</v>
      </c>
      <c r="G15" s="282">
        <v>0.1233521569</v>
      </c>
      <c r="H15" s="281">
        <v>37073793.773999996</v>
      </c>
      <c r="I15" s="281">
        <v>27941291.320999999</v>
      </c>
      <c r="J15" s="282">
        <v>0.32684611270000002</v>
      </c>
      <c r="L15" s="244" t="s">
        <v>180</v>
      </c>
      <c r="M15" s="285">
        <v>387.17849999999999</v>
      </c>
    </row>
    <row r="16" spans="1:13">
      <c r="A16" s="272" t="s">
        <v>7</v>
      </c>
      <c r="B16" s="281">
        <v>175940.86199999999</v>
      </c>
      <c r="C16" s="281">
        <v>178785.41500000001</v>
      </c>
      <c r="D16" s="282">
        <v>-1.5910430900000001E-2</v>
      </c>
      <c r="E16" s="281">
        <v>270183.82900000003</v>
      </c>
      <c r="F16" s="281">
        <v>298293.174</v>
      </c>
      <c r="G16" s="282">
        <v>-9.4233953199999998E-2</v>
      </c>
      <c r="H16" s="281">
        <v>4666350.8159999996</v>
      </c>
      <c r="I16" s="281">
        <v>4042314.7990000001</v>
      </c>
      <c r="J16" s="282">
        <v>0.1543759079</v>
      </c>
      <c r="L16" s="244" t="s">
        <v>133</v>
      </c>
      <c r="M16" s="285">
        <v>131.6275</v>
      </c>
    </row>
    <row r="17" spans="1:13">
      <c r="A17" s="272" t="s">
        <v>8</v>
      </c>
      <c r="B17" s="281">
        <v>256216.41699999999</v>
      </c>
      <c r="C17" s="281">
        <v>356485.46799999999</v>
      </c>
      <c r="D17" s="282">
        <v>-0.28127107550000002</v>
      </c>
      <c r="E17" s="281">
        <v>538113.47100000002</v>
      </c>
      <c r="F17" s="281">
        <v>647213.68099999998</v>
      </c>
      <c r="G17" s="282">
        <v>-0.16856907260000001</v>
      </c>
      <c r="H17" s="281">
        <v>3472900.3730000001</v>
      </c>
      <c r="I17" s="281">
        <v>4494779.2070000004</v>
      </c>
      <c r="J17" s="282">
        <v>-0.22734794899999999</v>
      </c>
      <c r="L17" s="244" t="s">
        <v>130</v>
      </c>
      <c r="M17" s="285">
        <v>24981.913141000001</v>
      </c>
    </row>
    <row r="18" spans="1:13">
      <c r="A18" s="272" t="s">
        <v>9</v>
      </c>
      <c r="B18" s="281">
        <v>1331232.6470000001</v>
      </c>
      <c r="C18" s="281">
        <v>1717049.5</v>
      </c>
      <c r="D18" s="282">
        <v>-0.22469757160000001</v>
      </c>
      <c r="E18" s="281">
        <v>3025784.963</v>
      </c>
      <c r="F18" s="281">
        <v>2924270.6370000001</v>
      </c>
      <c r="G18" s="282">
        <v>3.4714408699999998E-2</v>
      </c>
      <c r="H18" s="281">
        <v>17352794.019000001</v>
      </c>
      <c r="I18" s="281">
        <v>16387092.23</v>
      </c>
      <c r="J18" s="282">
        <v>5.8930637299999998E-2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52594.839</v>
      </c>
      <c r="C19" s="281">
        <v>61687.733999999997</v>
      </c>
      <c r="D19" s="282">
        <v>-0.14740199400000001</v>
      </c>
      <c r="E19" s="281">
        <v>110727.9145</v>
      </c>
      <c r="F19" s="281">
        <v>121990.98450000001</v>
      </c>
      <c r="G19" s="282">
        <v>-9.2327068600000006E-2</v>
      </c>
      <c r="H19" s="281">
        <v>696228.69900000002</v>
      </c>
      <c r="I19" s="281">
        <v>724907.98499999999</v>
      </c>
      <c r="J19" s="282">
        <v>-3.9562657000000001E-2</v>
      </c>
      <c r="L19" s="244" t="s">
        <v>81</v>
      </c>
      <c r="M19" s="285">
        <v>3331.4</v>
      </c>
    </row>
    <row r="20" spans="1:13">
      <c r="A20" s="272" t="s">
        <v>70</v>
      </c>
      <c r="B20" s="281">
        <v>78758.341</v>
      </c>
      <c r="C20" s="281">
        <v>104984.111</v>
      </c>
      <c r="D20" s="282">
        <v>-0.24980703979999999</v>
      </c>
      <c r="E20" s="281">
        <v>174050.09450000001</v>
      </c>
      <c r="F20" s="281">
        <v>200562.5515</v>
      </c>
      <c r="G20" s="282">
        <v>-0.1321904653</v>
      </c>
      <c r="H20" s="281">
        <v>1153448.611</v>
      </c>
      <c r="I20" s="281">
        <v>1663647.912</v>
      </c>
      <c r="J20" s="282">
        <v>-0.3066750466</v>
      </c>
      <c r="L20" s="286" t="s">
        <v>15</v>
      </c>
      <c r="M20" s="287">
        <v>118646.47279099999</v>
      </c>
    </row>
    <row r="21" spans="1:13">
      <c r="A21" s="273" t="s">
        <v>10</v>
      </c>
      <c r="B21" s="283">
        <v>20909875.526792001</v>
      </c>
      <c r="C21" s="283">
        <v>20718574.372568</v>
      </c>
      <c r="D21" s="284">
        <v>9.2333164999999998E-3</v>
      </c>
      <c r="E21" s="283">
        <v>43167391.310599998</v>
      </c>
      <c r="F21" s="283">
        <v>43497631.041735999</v>
      </c>
      <c r="G21" s="284">
        <v>-7.5921314000000004E-3</v>
      </c>
      <c r="H21" s="283">
        <v>252764987.39130399</v>
      </c>
      <c r="I21" s="283">
        <v>262306370.288946</v>
      </c>
      <c r="J21" s="284">
        <v>-3.6374956799999997E-2</v>
      </c>
    </row>
    <row r="22" spans="1:13">
      <c r="A22" s="272" t="s">
        <v>121</v>
      </c>
      <c r="B22" s="281">
        <v>-867356.14800000004</v>
      </c>
      <c r="C22" s="281">
        <v>-399190.64197200001</v>
      </c>
      <c r="D22" s="282">
        <v>1.1727867760999999</v>
      </c>
      <c r="E22" s="281">
        <v>-1603290.2949649999</v>
      </c>
      <c r="F22" s="281">
        <v>-1347836.7550679999</v>
      </c>
      <c r="G22" s="282">
        <v>0.18952854559999999</v>
      </c>
      <c r="H22" s="281">
        <v>-8439032.1237179991</v>
      </c>
      <c r="I22" s="281">
        <v>-6565451.3288430003</v>
      </c>
      <c r="J22" s="282">
        <v>0.28536968759999998</v>
      </c>
      <c r="M22" s="280"/>
    </row>
    <row r="23" spans="1:13">
      <c r="A23" s="272" t="s">
        <v>97</v>
      </c>
      <c r="B23" s="281">
        <v>-114744.08199999999</v>
      </c>
      <c r="C23" s="281">
        <v>-89734.262000000002</v>
      </c>
      <c r="D23" s="282">
        <v>0.27870981989999999</v>
      </c>
      <c r="E23" s="281">
        <v>-237504.356</v>
      </c>
      <c r="F23" s="281">
        <v>-213684.39300000001</v>
      </c>
      <c r="G23" s="282">
        <v>0.11147263809999999</v>
      </c>
      <c r="H23" s="281">
        <v>-1449879.8929999999</v>
      </c>
      <c r="I23" s="281">
        <v>-757756.25600000005</v>
      </c>
      <c r="J23" s="282">
        <v>0.91338557949999999</v>
      </c>
    </row>
    <row r="24" spans="1:13">
      <c r="A24" s="272" t="s">
        <v>122</v>
      </c>
      <c r="B24" s="281">
        <v>-1112077.2590000001</v>
      </c>
      <c r="C24" s="281">
        <v>-922842.88699999999</v>
      </c>
      <c r="D24" s="282">
        <v>0.20505589269999999</v>
      </c>
      <c r="E24" s="281">
        <v>-1601125.0719999999</v>
      </c>
      <c r="F24" s="281">
        <v>-1845556.1089999999</v>
      </c>
      <c r="G24" s="282">
        <v>-0.13244302669999999</v>
      </c>
      <c r="H24" s="281">
        <v>-13713663.341</v>
      </c>
      <c r="I24" s="281">
        <v>-19999356.491999999</v>
      </c>
      <c r="J24" s="282">
        <v>-0.31429477010000001</v>
      </c>
    </row>
    <row r="25" spans="1:13">
      <c r="A25" s="273" t="s">
        <v>123</v>
      </c>
      <c r="B25" s="283">
        <v>18815698.037792001</v>
      </c>
      <c r="C25" s="283">
        <v>19306806.581595998</v>
      </c>
      <c r="D25" s="284">
        <v>-2.5437067599999998E-2</v>
      </c>
      <c r="E25" s="283">
        <v>39725471.587635003</v>
      </c>
      <c r="F25" s="283">
        <v>40090553.784667999</v>
      </c>
      <c r="G25" s="284">
        <v>-9.1064393999999993E-3</v>
      </c>
      <c r="H25" s="283">
        <v>229162412.033586</v>
      </c>
      <c r="I25" s="283">
        <v>234983806.21210301</v>
      </c>
      <c r="J25" s="284">
        <v>-2.4773597299999998E-2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2.8078373689779887</v>
      </c>
      <c r="D33" s="104"/>
      <c r="E33" s="159" t="s">
        <v>16</v>
      </c>
      <c r="F33" s="160">
        <f>SUM(C33:C39)</f>
        <v>36.039319158962421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5.998737115883217</v>
      </c>
      <c r="D34" s="104"/>
      <c r="E34" s="163" t="s">
        <v>17</v>
      </c>
      <c r="F34" s="164">
        <f>SUM(C40:C45)</f>
        <v>63.960680841037565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1.5339478344256814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20.701706862593859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5533.7425000000003</v>
      </c>
      <c r="C37" s="106">
        <f t="shared" si="1"/>
        <v>4.6640598492530705</v>
      </c>
      <c r="D37" s="104"/>
      <c r="E37" s="104"/>
      <c r="F37" s="104"/>
      <c r="I37" s="44"/>
    </row>
    <row r="38" spans="1:9">
      <c r="A38" s="105" t="s">
        <v>183</v>
      </c>
      <c r="B38" s="123">
        <f t="shared" si="0"/>
        <v>7.95</v>
      </c>
      <c r="C38" s="106">
        <f t="shared" si="1"/>
        <v>6.7005784605196055E-3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0.32632954936808678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0.11094092972478543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30286.30012</v>
      </c>
      <c r="C41" s="106">
        <f t="shared" si="1"/>
        <v>25.526506947535132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17095.888029999998</v>
      </c>
      <c r="C42" s="106">
        <f t="shared" si="1"/>
        <v>14.409099257518607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24981.913141000001</v>
      </c>
      <c r="C43" s="106">
        <f t="shared" si="1"/>
        <v>21.055757118887581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1.9419144503845478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0.91646213698691714</v>
      </c>
      <c r="E45" s="104"/>
      <c r="F45" s="104"/>
    </row>
    <row r="46" spans="1:9">
      <c r="A46" s="107" t="s">
        <v>15</v>
      </c>
      <c r="B46" s="124">
        <f>SUM(B33:B45)</f>
        <v>118646.47279100001</v>
      </c>
      <c r="C46" s="108">
        <f>SUM(C33:C45)</f>
        <v>100</v>
      </c>
      <c r="D46" s="104" t="str">
        <f>CONCATENATE(TEXT(B46,"#.##0")," MW")</f>
        <v>118.646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537.81556470400005</v>
      </c>
      <c r="C50" s="106">
        <f t="shared" ref="C50:C61" si="2">B50/$B$62*100</f>
        <v>2.5720648791758349</v>
      </c>
      <c r="D50" s="125"/>
      <c r="E50" s="159" t="s">
        <v>16</v>
      </c>
      <c r="F50" s="160">
        <f>SUM(C50:C55)</f>
        <v>39.427884681286031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4509.6725470000001</v>
      </c>
      <c r="C51" s="106">
        <f t="shared" si="2"/>
        <v>21.56718982483525</v>
      </c>
      <c r="D51" s="125"/>
      <c r="E51" s="163" t="s">
        <v>17</v>
      </c>
      <c r="F51" s="164">
        <f>SUM(C56:C61)</f>
        <v>60.572115318713969</v>
      </c>
      <c r="J51" s="44"/>
    </row>
    <row r="52" spans="1:10">
      <c r="A52" s="105" t="s">
        <v>4</v>
      </c>
      <c r="B52" s="165">
        <f t="shared" si="3"/>
        <v>207.05218400000001</v>
      </c>
      <c r="C52" s="106">
        <f t="shared" si="2"/>
        <v>0.99021241773870117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1579.7903259999998</v>
      </c>
      <c r="C53" s="106">
        <f t="shared" si="2"/>
        <v>7.5552354387562053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1331.232647</v>
      </c>
      <c r="C54" s="106">
        <f t="shared" si="2"/>
        <v>6.3665259283551476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78.758341000000001</v>
      </c>
      <c r="C55" s="106">
        <f t="shared" si="2"/>
        <v>0.37665619242489645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52.594839</v>
      </c>
      <c r="C56" s="106">
        <f t="shared" si="2"/>
        <v>0.25153109559456627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6805.9291499999999</v>
      </c>
      <c r="C57" s="106">
        <f t="shared" si="2"/>
        <v>32.548874531938296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2952.1682820880001</v>
      </c>
      <c r="C58" s="106">
        <f t="shared" si="2"/>
        <v>14.118535896138464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2422.7043670000003</v>
      </c>
      <c r="C59" s="106">
        <f t="shared" si="2"/>
        <v>11.58641219023886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175.94086199999998</v>
      </c>
      <c r="C60" s="106">
        <f t="shared" si="2"/>
        <v>0.84142472189547712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256.21641699999998</v>
      </c>
      <c r="C61" s="106">
        <f t="shared" si="2"/>
        <v>1.2253368829083069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20909.875526791999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300" t="s">
        <v>241</v>
      </c>
      <c r="G66" s="166" t="s">
        <v>31</v>
      </c>
      <c r="H66" s="300" t="s">
        <v>210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213</v>
      </c>
      <c r="H68" s="168"/>
    </row>
    <row r="69" spans="1:8">
      <c r="A69" s="272" t="s">
        <v>2</v>
      </c>
      <c r="B69" s="288">
        <v>63.187058592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21.748968592000001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133.54582500000001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7.9603270000000004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28.306267999999999</v>
      </c>
      <c r="G74" s="272" t="s">
        <v>11</v>
      </c>
      <c r="H74" s="288">
        <v>57.894897</v>
      </c>
    </row>
    <row r="75" spans="1:8">
      <c r="A75" s="272" t="s">
        <v>5</v>
      </c>
      <c r="B75" s="288">
        <v>389.78857599999998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92.088431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4.0378780000000001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7.0833959999999996</v>
      </c>
      <c r="G78" s="272" t="s">
        <v>8</v>
      </c>
      <c r="H78" s="288">
        <v>10.113007</v>
      </c>
    </row>
    <row r="79" spans="1:8">
      <c r="A79" s="272" t="s">
        <v>9</v>
      </c>
      <c r="B79" s="288">
        <v>32.653241000000001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1.8472575</v>
      </c>
      <c r="G80" s="272" t="s">
        <v>69</v>
      </c>
      <c r="H80" s="288">
        <v>1.165713</v>
      </c>
    </row>
    <row r="81" spans="1:11">
      <c r="A81" s="272" t="s">
        <v>70</v>
      </c>
      <c r="B81" s="288">
        <v>2.3362455</v>
      </c>
      <c r="G81" s="272" t="s">
        <v>70</v>
      </c>
      <c r="H81" s="288">
        <v>2.419403</v>
      </c>
    </row>
    <row r="82" spans="1:11">
      <c r="A82" s="273" t="s">
        <v>10</v>
      </c>
      <c r="B82" s="289">
        <v>784.58347218400002</v>
      </c>
      <c r="C82">
        <f>SUM(B69,B75:B78,B80)</f>
        <v>558.03259709199995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-42.986037000000003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-3.8102399999999998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-68.440289000000007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669.34690618399998</v>
      </c>
      <c r="G86" s="273" t="s">
        <v>123</v>
      </c>
      <c r="H86" s="289">
        <v>759.20810275999997</v>
      </c>
    </row>
    <row r="91" spans="1:11">
      <c r="B91" s="175" t="str">
        <f>"Mes " &amp;B66</f>
        <v>Mes 23/02/2024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23/02/2024</v>
      </c>
      <c r="B92" s="157"/>
      <c r="C92" s="157"/>
      <c r="D92" s="157"/>
      <c r="E92" s="174" t="str">
        <f>CONCATENATE("Mes",CHAR(13),MID(A92,66,10))</f>
        <v>Mes_x000D_23/02/2024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2.7720401159431316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17.021238623375044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1.0145927466253266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3.6078083471737514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4.1618568524143198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0.29776889047850158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0.23544435557097515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49.68095681584623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8.0535801265491624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11.737238198971834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0.51465244211173489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0.9028224849399844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28.875305576010074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71.124694423989936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5" t="s">
        <v>98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</row>
    <row r="116" spans="1:26">
      <c r="A116" s="166" t="s">
        <v>106</v>
      </c>
      <c r="B116" s="321" t="s">
        <v>109</v>
      </c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170" t="s">
        <v>30</v>
      </c>
      <c r="B117" s="300" t="s">
        <v>193</v>
      </c>
      <c r="C117" s="300" t="s">
        <v>194</v>
      </c>
      <c r="D117" s="300" t="s">
        <v>195</v>
      </c>
      <c r="E117" s="300" t="s">
        <v>198</v>
      </c>
      <c r="F117" s="300" t="s">
        <v>202</v>
      </c>
      <c r="G117" s="300" t="s">
        <v>203</v>
      </c>
      <c r="H117" s="300" t="s">
        <v>204</v>
      </c>
      <c r="I117" s="300" t="s">
        <v>205</v>
      </c>
      <c r="J117" s="300" t="s">
        <v>206</v>
      </c>
      <c r="K117" s="300" t="s">
        <v>207</v>
      </c>
      <c r="L117" s="300" t="s">
        <v>208</v>
      </c>
      <c r="M117" s="300" t="s">
        <v>209</v>
      </c>
      <c r="N117" s="300" t="s">
        <v>211</v>
      </c>
      <c r="O117" s="300" t="s">
        <v>212</v>
      </c>
      <c r="P117" s="300" t="s">
        <v>215</v>
      </c>
      <c r="Q117" s="300" t="s">
        <v>223</v>
      </c>
      <c r="R117" s="300" t="s">
        <v>225</v>
      </c>
      <c r="S117" s="300" t="s">
        <v>226</v>
      </c>
      <c r="T117" s="300" t="s">
        <v>227</v>
      </c>
      <c r="U117" s="300" t="s">
        <v>229</v>
      </c>
      <c r="V117" s="300" t="s">
        <v>230</v>
      </c>
      <c r="W117" s="300" t="s">
        <v>231</v>
      </c>
      <c r="X117" s="300" t="s">
        <v>233</v>
      </c>
      <c r="Y117" s="300" t="s">
        <v>235</v>
      </c>
      <c r="Z117" s="300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1174.71960113</v>
      </c>
      <c r="C119" s="288">
        <v>1775.1816971759999</v>
      </c>
      <c r="D119" s="288">
        <v>1802.4775146960001</v>
      </c>
      <c r="E119" s="288">
        <v>1923.4158353339999</v>
      </c>
      <c r="F119" s="288">
        <v>1192.633610676</v>
      </c>
      <c r="G119" s="288">
        <v>1044.7215398359999</v>
      </c>
      <c r="H119" s="288">
        <v>973.27249521399995</v>
      </c>
      <c r="I119" s="288">
        <v>1154.544200052</v>
      </c>
      <c r="J119" s="288">
        <v>719.29101276899996</v>
      </c>
      <c r="K119" s="288">
        <v>1311.5542539319999</v>
      </c>
      <c r="L119" s="288">
        <v>2750.3073308039998</v>
      </c>
      <c r="M119" s="288">
        <v>3859.088021046</v>
      </c>
      <c r="N119" s="288">
        <v>2462.4795174880001</v>
      </c>
      <c r="O119" s="288">
        <v>2043.195288889</v>
      </c>
      <c r="P119" s="288">
        <v>1532.7970382829999</v>
      </c>
      <c r="Q119" s="288">
        <v>1391.317400074</v>
      </c>
      <c r="R119" s="288">
        <v>1912.966164422</v>
      </c>
      <c r="S119" s="288">
        <v>1303.0717722879999</v>
      </c>
      <c r="T119" s="288">
        <v>966.63222098799997</v>
      </c>
      <c r="U119" s="288">
        <v>929.63253717600003</v>
      </c>
      <c r="V119" s="288">
        <v>1445.246566886</v>
      </c>
      <c r="W119" s="288">
        <v>3449.3918406510002</v>
      </c>
      <c r="X119" s="288">
        <v>3973.5715913580002</v>
      </c>
      <c r="Y119" s="288">
        <v>3896.2215926650001</v>
      </c>
      <c r="Z119" s="288">
        <v>2952.1682820880001</v>
      </c>
    </row>
    <row r="120" spans="1:26">
      <c r="A120" s="272" t="s">
        <v>81</v>
      </c>
      <c r="B120" s="288">
        <v>285.07994499799997</v>
      </c>
      <c r="C120" s="288">
        <v>273.84815268400001</v>
      </c>
      <c r="D120" s="288">
        <v>336.71262419200002</v>
      </c>
      <c r="E120" s="288">
        <v>300.01770330400001</v>
      </c>
      <c r="F120" s="288">
        <v>271.315038238</v>
      </c>
      <c r="G120" s="288">
        <v>216.66329902000001</v>
      </c>
      <c r="H120" s="288">
        <v>339.43728641600001</v>
      </c>
      <c r="I120" s="288">
        <v>304.78576529399999</v>
      </c>
      <c r="J120" s="288">
        <v>385.62967349299998</v>
      </c>
      <c r="K120" s="288">
        <v>361.663865692</v>
      </c>
      <c r="L120" s="288">
        <v>485.35906038799999</v>
      </c>
      <c r="M120" s="288">
        <v>542.79743612200002</v>
      </c>
      <c r="N120" s="288">
        <v>260.87120307999999</v>
      </c>
      <c r="O120" s="288">
        <v>540.07979424799998</v>
      </c>
      <c r="P120" s="288">
        <v>611.59025412400001</v>
      </c>
      <c r="Q120" s="288">
        <v>482.56337790999999</v>
      </c>
      <c r="R120" s="288">
        <v>288.68313398599997</v>
      </c>
      <c r="S120" s="288">
        <v>317.62358116000001</v>
      </c>
      <c r="T120" s="288">
        <v>417.21605209199998</v>
      </c>
      <c r="U120" s="288">
        <v>351.92025856800001</v>
      </c>
      <c r="V120" s="288">
        <v>486.13972009100002</v>
      </c>
      <c r="W120" s="288">
        <v>450.50809918800002</v>
      </c>
      <c r="X120" s="288">
        <v>445.30388932199997</v>
      </c>
      <c r="Y120" s="288">
        <v>451.57611214299999</v>
      </c>
      <c r="Z120" s="288">
        <v>537.81556470400005</v>
      </c>
    </row>
    <row r="121" spans="1:26">
      <c r="A121" s="272" t="s">
        <v>3</v>
      </c>
      <c r="B121" s="288">
        <v>4771.0582690000001</v>
      </c>
      <c r="C121" s="288">
        <v>4766.6900519999999</v>
      </c>
      <c r="D121" s="288">
        <v>4414.7154469999996</v>
      </c>
      <c r="E121" s="288">
        <v>4066.3553609999999</v>
      </c>
      <c r="F121" s="288">
        <v>4459.4583080000002</v>
      </c>
      <c r="G121" s="288">
        <v>5073.3675970000004</v>
      </c>
      <c r="H121" s="288">
        <v>5122.0469300000004</v>
      </c>
      <c r="I121" s="288">
        <v>4847.367123</v>
      </c>
      <c r="J121" s="288">
        <v>4021.3383749999998</v>
      </c>
      <c r="K121" s="288">
        <v>4182.0928880000001</v>
      </c>
      <c r="L121" s="288">
        <v>5161.1899439999997</v>
      </c>
      <c r="M121" s="288">
        <v>5086.7635890000001</v>
      </c>
      <c r="N121" s="288">
        <v>4597.9597160000003</v>
      </c>
      <c r="O121" s="288">
        <v>5102.2896650000002</v>
      </c>
      <c r="P121" s="288">
        <v>4567.2530120000001</v>
      </c>
      <c r="Q121" s="288">
        <v>3741.7683910000001</v>
      </c>
      <c r="R121" s="288">
        <v>4008.7212100000002</v>
      </c>
      <c r="S121" s="288">
        <v>5123.1471769999998</v>
      </c>
      <c r="T121" s="288">
        <v>5008.274547</v>
      </c>
      <c r="U121" s="288">
        <v>4546.8185190000004</v>
      </c>
      <c r="V121" s="288">
        <v>3741.7340180000001</v>
      </c>
      <c r="W121" s="288">
        <v>3761.317407</v>
      </c>
      <c r="X121" s="288">
        <v>4990.0784999999996</v>
      </c>
      <c r="Y121" s="288">
        <v>5160.8013369999999</v>
      </c>
      <c r="Z121" s="288">
        <v>4509.6725470000001</v>
      </c>
    </row>
    <row r="122" spans="1:26">
      <c r="A122" s="272" t="s">
        <v>4</v>
      </c>
      <c r="B122" s="288">
        <v>569.209655</v>
      </c>
      <c r="C122" s="288">
        <v>705.89499799999999</v>
      </c>
      <c r="D122" s="288">
        <v>691.61008400000003</v>
      </c>
      <c r="E122" s="288">
        <v>528.18479500000001</v>
      </c>
      <c r="F122" s="288">
        <v>803.89451299999996</v>
      </c>
      <c r="G122" s="288">
        <v>832.04332899999997</v>
      </c>
      <c r="H122" s="288">
        <v>814.32721900000001</v>
      </c>
      <c r="I122" s="288">
        <v>632.670525</v>
      </c>
      <c r="J122" s="288">
        <v>380.94435900000002</v>
      </c>
      <c r="K122" s="288">
        <v>320.27393899999998</v>
      </c>
      <c r="L122" s="288">
        <v>693.88968399999999</v>
      </c>
      <c r="M122" s="288">
        <v>296.21176400000002</v>
      </c>
      <c r="N122" s="288">
        <v>408.10895900000003</v>
      </c>
      <c r="O122" s="288">
        <v>424.61757399999999</v>
      </c>
      <c r="P122" s="288">
        <v>250.49709999999999</v>
      </c>
      <c r="Q122" s="288">
        <v>240.394893</v>
      </c>
      <c r="R122" s="288">
        <v>297.64954599999999</v>
      </c>
      <c r="S122" s="288">
        <v>278.085915</v>
      </c>
      <c r="T122" s="288">
        <v>405.98407800000001</v>
      </c>
      <c r="U122" s="288">
        <v>401.51815299999998</v>
      </c>
      <c r="V122" s="288">
        <v>373.47347600000001</v>
      </c>
      <c r="W122" s="288">
        <v>221.507746</v>
      </c>
      <c r="X122" s="288">
        <v>212.48337599999999</v>
      </c>
      <c r="Y122" s="288">
        <v>268.85188900000003</v>
      </c>
      <c r="Z122" s="288">
        <v>207.05218400000001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-9.9999999999999995E-7</v>
      </c>
      <c r="P123" s="288">
        <v>0</v>
      </c>
      <c r="Q123" s="288">
        <v>0</v>
      </c>
      <c r="R123" s="288">
        <v>0</v>
      </c>
      <c r="S123" s="288">
        <v>9.9999999999999995E-7</v>
      </c>
      <c r="T123" s="288">
        <v>-9.9999999999999995E-7</v>
      </c>
      <c r="U123" s="288">
        <v>0</v>
      </c>
      <c r="V123" s="288">
        <v>-9.9999999999999995E-7</v>
      </c>
      <c r="W123" s="288">
        <v>0</v>
      </c>
      <c r="X123" s="288">
        <v>0</v>
      </c>
      <c r="Y123" s="288">
        <v>0</v>
      </c>
      <c r="Z123" s="288">
        <v>0</v>
      </c>
    </row>
    <row r="124" spans="1:26">
      <c r="A124" s="272" t="s">
        <v>11</v>
      </c>
      <c r="B124" s="288">
        <v>4087.2934209999999</v>
      </c>
      <c r="C124" s="288">
        <v>3253.8125449999998</v>
      </c>
      <c r="D124" s="288">
        <v>2574.0641529999998</v>
      </c>
      <c r="E124" s="288">
        <v>3092.6266949999999</v>
      </c>
      <c r="F124" s="288">
        <v>5827.7719909999996</v>
      </c>
      <c r="G124" s="288">
        <v>7767.9649179999997</v>
      </c>
      <c r="H124" s="288">
        <v>7355.8567110000004</v>
      </c>
      <c r="I124" s="288">
        <v>7042.5267629999998</v>
      </c>
      <c r="J124" s="288">
        <v>6463.9831450000001</v>
      </c>
      <c r="K124" s="288">
        <v>4128.1797839999999</v>
      </c>
      <c r="L124" s="288">
        <v>3769.7414309999999</v>
      </c>
      <c r="M124" s="288">
        <v>2192.7549170000002</v>
      </c>
      <c r="N124" s="288">
        <v>3827.6728309999999</v>
      </c>
      <c r="O124" s="288">
        <v>2596.2711089999998</v>
      </c>
      <c r="P124" s="288">
        <v>2387.6938829999999</v>
      </c>
      <c r="Q124" s="288">
        <v>2826.458556</v>
      </c>
      <c r="R124" s="288">
        <v>4052.7489780000001</v>
      </c>
      <c r="S124" s="288">
        <v>4383.6223309999996</v>
      </c>
      <c r="T124" s="288">
        <v>4368.1142330000002</v>
      </c>
      <c r="U124" s="288">
        <v>4240.7922829999998</v>
      </c>
      <c r="V124" s="288">
        <v>3454.1032340000002</v>
      </c>
      <c r="W124" s="288">
        <v>2337.3704469999998</v>
      </c>
      <c r="X124" s="288">
        <v>2614.9533230000002</v>
      </c>
      <c r="Y124" s="288">
        <v>2758.3653610000001</v>
      </c>
      <c r="Z124" s="288">
        <v>1579.7903260000001</v>
      </c>
    </row>
    <row r="125" spans="1:26">
      <c r="A125" s="272" t="s">
        <v>5</v>
      </c>
      <c r="B125" s="288">
        <v>4623.7704979999999</v>
      </c>
      <c r="C125" s="288">
        <v>6418.6850489999997</v>
      </c>
      <c r="D125" s="288">
        <v>5534.827182</v>
      </c>
      <c r="E125" s="288">
        <v>4570.7138519999999</v>
      </c>
      <c r="F125" s="288">
        <v>3650.6280529999999</v>
      </c>
      <c r="G125" s="288">
        <v>4385.3453140000001</v>
      </c>
      <c r="H125" s="288">
        <v>4075.9092099999998</v>
      </c>
      <c r="I125" s="288">
        <v>4069.2943150000001</v>
      </c>
      <c r="J125" s="288">
        <v>5015.3612540000004</v>
      </c>
      <c r="K125" s="288">
        <v>6579.6363689999998</v>
      </c>
      <c r="L125" s="288">
        <v>5541.3145119999999</v>
      </c>
      <c r="M125" s="288">
        <v>7324.35844</v>
      </c>
      <c r="N125" s="288">
        <v>4633.8397660000001</v>
      </c>
      <c r="O125" s="288">
        <v>6562.9494439999999</v>
      </c>
      <c r="P125" s="288">
        <v>4798.0341330000001</v>
      </c>
      <c r="Q125" s="288">
        <v>5330.5438809999996</v>
      </c>
      <c r="R125" s="288">
        <v>3017.4135729999998</v>
      </c>
      <c r="S125" s="288">
        <v>3650.5355380000001</v>
      </c>
      <c r="T125" s="288">
        <v>4088.245336</v>
      </c>
      <c r="U125" s="288">
        <v>3493.5598100000002</v>
      </c>
      <c r="V125" s="288">
        <v>5706.4825490000003</v>
      </c>
      <c r="W125" s="288">
        <v>6895.4752040000003</v>
      </c>
      <c r="X125" s="288">
        <v>5741.1681920000001</v>
      </c>
      <c r="Y125" s="288">
        <v>5637.6258340000004</v>
      </c>
      <c r="Z125" s="288">
        <v>6805.9291499999999</v>
      </c>
    </row>
    <row r="126" spans="1:26">
      <c r="A126" s="272" t="s">
        <v>6</v>
      </c>
      <c r="B126" s="288">
        <v>1656.2738199999999</v>
      </c>
      <c r="C126" s="288">
        <v>1417.013942</v>
      </c>
      <c r="D126" s="288">
        <v>2533.1844110000002</v>
      </c>
      <c r="E126" s="288">
        <v>3292.6434880000002</v>
      </c>
      <c r="F126" s="288">
        <v>3163.689421</v>
      </c>
      <c r="G126" s="288">
        <v>3323.9309790000002</v>
      </c>
      <c r="H126" s="288">
        <v>3178.4350300000001</v>
      </c>
      <c r="I126" s="288">
        <v>2646.8288579999999</v>
      </c>
      <c r="J126" s="288">
        <v>1975.2256689999999</v>
      </c>
      <c r="K126" s="288">
        <v>1500.5349329999999</v>
      </c>
      <c r="L126" s="288">
        <v>1097.410736</v>
      </c>
      <c r="M126" s="288">
        <v>1703.743702</v>
      </c>
      <c r="N126" s="288">
        <v>2108.6501520000002</v>
      </c>
      <c r="O126" s="288">
        <v>3026.359449</v>
      </c>
      <c r="P126" s="288">
        <v>3706.5430190000002</v>
      </c>
      <c r="Q126" s="288">
        <v>3795.9065730000002</v>
      </c>
      <c r="R126" s="288">
        <v>3780.393454</v>
      </c>
      <c r="S126" s="288">
        <v>4475.9036299999998</v>
      </c>
      <c r="T126" s="288">
        <v>4376.8469839999998</v>
      </c>
      <c r="U126" s="288">
        <v>3295.670611</v>
      </c>
      <c r="V126" s="288">
        <v>2566.3154300000001</v>
      </c>
      <c r="W126" s="288">
        <v>1946.5475630000001</v>
      </c>
      <c r="X126" s="288">
        <v>1820.6462019999999</v>
      </c>
      <c r="Y126" s="288">
        <v>1859.956492</v>
      </c>
      <c r="Z126" s="288">
        <v>2422.7043669999998</v>
      </c>
    </row>
    <row r="127" spans="1:26">
      <c r="A127" s="272" t="s">
        <v>7</v>
      </c>
      <c r="B127" s="288">
        <v>208.19236799999999</v>
      </c>
      <c r="C127" s="288">
        <v>120.56837400000001</v>
      </c>
      <c r="D127" s="288">
        <v>412.77760999999998</v>
      </c>
      <c r="E127" s="288">
        <v>621.24749499999996</v>
      </c>
      <c r="F127" s="288">
        <v>534.21786699999996</v>
      </c>
      <c r="G127" s="288">
        <v>667.23559599999999</v>
      </c>
      <c r="H127" s="288">
        <v>619.95898999999997</v>
      </c>
      <c r="I127" s="288">
        <v>437.343279</v>
      </c>
      <c r="J127" s="288">
        <v>166.12881300000001</v>
      </c>
      <c r="K127" s="288">
        <v>104.765418</v>
      </c>
      <c r="L127" s="288">
        <v>59.778182999999999</v>
      </c>
      <c r="M127" s="288">
        <v>119.50775899999999</v>
      </c>
      <c r="N127" s="288">
        <v>178.785415</v>
      </c>
      <c r="O127" s="288">
        <v>409.93961899999999</v>
      </c>
      <c r="P127" s="288">
        <v>625.72451000000001</v>
      </c>
      <c r="Q127" s="288">
        <v>500.29015700000002</v>
      </c>
      <c r="R127" s="288">
        <v>541.44321600000001</v>
      </c>
      <c r="S127" s="288">
        <v>768.13673300000005</v>
      </c>
      <c r="T127" s="288">
        <v>719.76334299999996</v>
      </c>
      <c r="U127" s="288">
        <v>400.78732400000001</v>
      </c>
      <c r="V127" s="288">
        <v>226.73819900000001</v>
      </c>
      <c r="W127" s="288">
        <v>111.28416799999999</v>
      </c>
      <c r="X127" s="288">
        <v>92.059718000000004</v>
      </c>
      <c r="Y127" s="288">
        <v>94.242966999999993</v>
      </c>
      <c r="Z127" s="288">
        <v>175.94086200000001</v>
      </c>
    </row>
    <row r="128" spans="1:26">
      <c r="A128" s="272" t="s">
        <v>8</v>
      </c>
      <c r="B128" s="288">
        <v>373.91135300000002</v>
      </c>
      <c r="C128" s="288">
        <v>422.68071300000003</v>
      </c>
      <c r="D128" s="288">
        <v>429.59813000000003</v>
      </c>
      <c r="E128" s="288">
        <v>396.44900200000001</v>
      </c>
      <c r="F128" s="288">
        <v>415.07297199999999</v>
      </c>
      <c r="G128" s="288">
        <v>408.56224500000002</v>
      </c>
      <c r="H128" s="288">
        <v>382.68428</v>
      </c>
      <c r="I128" s="288">
        <v>340.65432700000002</v>
      </c>
      <c r="J128" s="288">
        <v>366.58353699999998</v>
      </c>
      <c r="K128" s="288">
        <v>365.01865600000002</v>
      </c>
      <c r="L128" s="288">
        <v>320.261664</v>
      </c>
      <c r="M128" s="288">
        <v>290.72821299999998</v>
      </c>
      <c r="N128" s="288">
        <v>356.48546800000003</v>
      </c>
      <c r="O128" s="288">
        <v>307.07592899999997</v>
      </c>
      <c r="P128" s="288">
        <v>272.39934599999998</v>
      </c>
      <c r="Q128" s="288">
        <v>336.75007499999998</v>
      </c>
      <c r="R128" s="288">
        <v>321.04170599999998</v>
      </c>
      <c r="S128" s="288">
        <v>319.13790999999998</v>
      </c>
      <c r="T128" s="288">
        <v>339.53788500000002</v>
      </c>
      <c r="U128" s="288">
        <v>284.53883400000001</v>
      </c>
      <c r="V128" s="288">
        <v>262.341748</v>
      </c>
      <c r="W128" s="288">
        <v>237.95199600000001</v>
      </c>
      <c r="X128" s="288">
        <v>254.011473</v>
      </c>
      <c r="Y128" s="288">
        <v>281.89705400000003</v>
      </c>
      <c r="Z128" s="288">
        <v>256.21641699999998</v>
      </c>
    </row>
    <row r="129" spans="1:26">
      <c r="A129" s="272" t="s">
        <v>9</v>
      </c>
      <c r="B129" s="288">
        <v>2116.0843140000002</v>
      </c>
      <c r="C129" s="288">
        <v>2213.4287890000001</v>
      </c>
      <c r="D129" s="288">
        <v>1707.8025250000001</v>
      </c>
      <c r="E129" s="288">
        <v>1868.794116</v>
      </c>
      <c r="F129" s="288">
        <v>1466.342539</v>
      </c>
      <c r="G129" s="288">
        <v>1055.238141</v>
      </c>
      <c r="H129" s="288">
        <v>776.19524000000001</v>
      </c>
      <c r="I129" s="288">
        <v>737.16433600000005</v>
      </c>
      <c r="J129" s="288">
        <v>1092.281929</v>
      </c>
      <c r="K129" s="288">
        <v>1449.082572</v>
      </c>
      <c r="L129" s="288">
        <v>1096.4914060000001</v>
      </c>
      <c r="M129" s="288">
        <v>1207.221137</v>
      </c>
      <c r="N129" s="288">
        <v>1717.0495000000001</v>
      </c>
      <c r="O129" s="288">
        <v>1726.7644049999999</v>
      </c>
      <c r="P129" s="288">
        <v>1572.4450019999999</v>
      </c>
      <c r="Q129" s="288">
        <v>1702.635225</v>
      </c>
      <c r="R129" s="288">
        <v>1724.8432869999999</v>
      </c>
      <c r="S129" s="288">
        <v>1477.1990989999999</v>
      </c>
      <c r="T129" s="288">
        <v>1302.218576</v>
      </c>
      <c r="U129" s="288">
        <v>1430.8498970000001</v>
      </c>
      <c r="V129" s="288">
        <v>1244.633681</v>
      </c>
      <c r="W129" s="288">
        <v>964.46819100000005</v>
      </c>
      <c r="X129" s="288">
        <v>1180.951693</v>
      </c>
      <c r="Y129" s="288">
        <v>1694.552316</v>
      </c>
      <c r="Z129" s="288">
        <v>1331.232647</v>
      </c>
    </row>
    <row r="130" spans="1:26">
      <c r="A130" s="272" t="s">
        <v>69</v>
      </c>
      <c r="B130" s="288">
        <v>66.906879000000004</v>
      </c>
      <c r="C130" s="288">
        <v>71.978253499999994</v>
      </c>
      <c r="D130" s="288">
        <v>64.772149999999996</v>
      </c>
      <c r="E130" s="288">
        <v>67.480593499999998</v>
      </c>
      <c r="F130" s="288">
        <v>63.217403500000003</v>
      </c>
      <c r="G130" s="288">
        <v>59.032142</v>
      </c>
      <c r="H130" s="288">
        <v>51.306201000000001</v>
      </c>
      <c r="I130" s="288">
        <v>45.615575</v>
      </c>
      <c r="J130" s="288">
        <v>60.185411000000002</v>
      </c>
      <c r="K130" s="288">
        <v>56.9594545</v>
      </c>
      <c r="L130" s="288">
        <v>62.369816499999999</v>
      </c>
      <c r="M130" s="288">
        <v>60.303250499999997</v>
      </c>
      <c r="N130" s="288">
        <v>61.687733999999999</v>
      </c>
      <c r="O130" s="288">
        <v>62.173029999999997</v>
      </c>
      <c r="P130" s="288">
        <v>46.745470500000003</v>
      </c>
      <c r="Q130" s="288">
        <v>32.738592500000003</v>
      </c>
      <c r="R130" s="288">
        <v>65.021735000000007</v>
      </c>
      <c r="S130" s="288">
        <v>70.556624999999997</v>
      </c>
      <c r="T130" s="288">
        <v>62.106560000000002</v>
      </c>
      <c r="U130" s="288">
        <v>63.283716499999997</v>
      </c>
      <c r="V130" s="288">
        <v>65.383654000000007</v>
      </c>
      <c r="W130" s="288">
        <v>52.408155000000001</v>
      </c>
      <c r="X130" s="288">
        <v>65.083246000000003</v>
      </c>
      <c r="Y130" s="288">
        <v>58.133075499999997</v>
      </c>
      <c r="Z130" s="288">
        <v>52.594839</v>
      </c>
    </row>
    <row r="131" spans="1:26">
      <c r="A131" s="272" t="s">
        <v>70</v>
      </c>
      <c r="B131" s="288">
        <v>138.52277699999999</v>
      </c>
      <c r="C131" s="288">
        <v>173.90460849999999</v>
      </c>
      <c r="D131" s="288">
        <v>163.84968900000001</v>
      </c>
      <c r="E131" s="288">
        <v>158.10162349999999</v>
      </c>
      <c r="F131" s="288">
        <v>142.1799135</v>
      </c>
      <c r="G131" s="288">
        <v>164.320076</v>
      </c>
      <c r="H131" s="288">
        <v>150.61526699999999</v>
      </c>
      <c r="I131" s="288">
        <v>125.964905</v>
      </c>
      <c r="J131" s="288">
        <v>143.37030100000001</v>
      </c>
      <c r="K131" s="288">
        <v>117.0142835</v>
      </c>
      <c r="L131" s="288">
        <v>123.76469350000001</v>
      </c>
      <c r="M131" s="288">
        <v>95.578440499999999</v>
      </c>
      <c r="N131" s="288">
        <v>104.984111</v>
      </c>
      <c r="O131" s="288">
        <v>110.360659</v>
      </c>
      <c r="P131" s="288">
        <v>80.064349500000006</v>
      </c>
      <c r="Q131" s="288">
        <v>58.672222499999997</v>
      </c>
      <c r="R131" s="288">
        <v>106.86346</v>
      </c>
      <c r="S131" s="288">
        <v>113.404867</v>
      </c>
      <c r="T131" s="288">
        <v>104.296549</v>
      </c>
      <c r="U131" s="288">
        <v>106.0009465</v>
      </c>
      <c r="V131" s="288">
        <v>108.36413899999999</v>
      </c>
      <c r="W131" s="288">
        <v>89.150436999999997</v>
      </c>
      <c r="X131" s="288">
        <v>102.220887</v>
      </c>
      <c r="Y131" s="288">
        <v>95.291753499999999</v>
      </c>
      <c r="Z131" s="288">
        <v>78.758341000000001</v>
      </c>
    </row>
    <row r="132" spans="1:26">
      <c r="A132" s="273" t="s">
        <v>10</v>
      </c>
      <c r="B132" s="289">
        <v>20071.022900127999</v>
      </c>
      <c r="C132" s="289">
        <v>21613.687173859998</v>
      </c>
      <c r="D132" s="289">
        <v>20666.391519887999</v>
      </c>
      <c r="E132" s="289">
        <v>20886.030559637999</v>
      </c>
      <c r="F132" s="289">
        <v>21990.421629913999</v>
      </c>
      <c r="G132" s="289">
        <v>24998.425175855999</v>
      </c>
      <c r="H132" s="289">
        <v>23840.044859630001</v>
      </c>
      <c r="I132" s="289">
        <v>22384.759971346</v>
      </c>
      <c r="J132" s="289">
        <v>20790.323479261999</v>
      </c>
      <c r="K132" s="289">
        <v>20476.776416624001</v>
      </c>
      <c r="L132" s="289">
        <v>21161.878461191998</v>
      </c>
      <c r="M132" s="289">
        <v>22779.056669168</v>
      </c>
      <c r="N132" s="289">
        <v>20718.574372568</v>
      </c>
      <c r="O132" s="289">
        <v>22912.075965136999</v>
      </c>
      <c r="P132" s="289">
        <v>20451.787117406999</v>
      </c>
      <c r="Q132" s="289">
        <v>20440.039343984001</v>
      </c>
      <c r="R132" s="289">
        <v>20117.789463408</v>
      </c>
      <c r="S132" s="289">
        <v>22280.425179448001</v>
      </c>
      <c r="T132" s="289">
        <v>22159.236363079999</v>
      </c>
      <c r="U132" s="289">
        <v>19545.372889744001</v>
      </c>
      <c r="V132" s="289">
        <v>19680.956413977001</v>
      </c>
      <c r="W132" s="289">
        <v>20517.381253839001</v>
      </c>
      <c r="X132" s="289">
        <v>21492.532090680001</v>
      </c>
      <c r="Y132" s="289">
        <v>22257.515783808001</v>
      </c>
      <c r="Z132" s="289">
        <v>20909.875526791999</v>
      </c>
    </row>
    <row r="133" spans="1:26">
      <c r="A133" s="272" t="s">
        <v>121</v>
      </c>
      <c r="B133" s="288">
        <v>-484.65830898399997</v>
      </c>
      <c r="C133" s="288">
        <v>-413.67369271000001</v>
      </c>
      <c r="D133" s="288">
        <v>-596.643821</v>
      </c>
      <c r="E133" s="288">
        <v>-443.41771708800002</v>
      </c>
      <c r="F133" s="288">
        <v>-467.84587496699999</v>
      </c>
      <c r="G133" s="288">
        <v>-366.43131077700002</v>
      </c>
      <c r="H133" s="288">
        <v>-478.12104373599999</v>
      </c>
      <c r="I133" s="288">
        <v>-477.58872789600002</v>
      </c>
      <c r="J133" s="288">
        <v>-561.04328870400002</v>
      </c>
      <c r="K133" s="288">
        <v>-586.96255799999994</v>
      </c>
      <c r="L133" s="288">
        <v>-825.88653889700004</v>
      </c>
      <c r="M133" s="288">
        <v>-948.64611309600002</v>
      </c>
      <c r="N133" s="288">
        <v>-399.19064197199998</v>
      </c>
      <c r="O133" s="288">
        <v>-896.46883619799996</v>
      </c>
      <c r="P133" s="288">
        <v>-928.43957917600005</v>
      </c>
      <c r="Q133" s="288">
        <v>-727.87499312099999</v>
      </c>
      <c r="R133" s="288">
        <v>-398.39513445599999</v>
      </c>
      <c r="S133" s="288">
        <v>-478.52159231399997</v>
      </c>
      <c r="T133" s="288">
        <v>-629.17239274400004</v>
      </c>
      <c r="U133" s="288">
        <v>-536.13081876800004</v>
      </c>
      <c r="V133" s="288">
        <v>-743.00192600000003</v>
      </c>
      <c r="W133" s="288">
        <v>-805.67009097599998</v>
      </c>
      <c r="X133" s="288">
        <v>-692.06646499999999</v>
      </c>
      <c r="Y133" s="288">
        <v>-735.93414696499997</v>
      </c>
      <c r="Z133" s="288">
        <v>-867.35614799999996</v>
      </c>
    </row>
    <row r="134" spans="1:26">
      <c r="A134" s="272" t="s">
        <v>97</v>
      </c>
      <c r="B134" s="288">
        <v>-27.502502</v>
      </c>
      <c r="C134" s="288">
        <v>-30.689281000000001</v>
      </c>
      <c r="D134" s="288">
        <v>-33.641058999999998</v>
      </c>
      <c r="E134" s="288">
        <v>-32.047055999999998</v>
      </c>
      <c r="F134" s="288">
        <v>-35.225064000000003</v>
      </c>
      <c r="G134" s="288">
        <v>-67.033137999999994</v>
      </c>
      <c r="H134" s="288">
        <v>-77.653036</v>
      </c>
      <c r="I134" s="288">
        <v>-70.647335999999996</v>
      </c>
      <c r="J134" s="288">
        <v>-61.365385000000003</v>
      </c>
      <c r="K134" s="288">
        <v>-55.991686000000001</v>
      </c>
      <c r="L134" s="288">
        <v>-79.778822000000005</v>
      </c>
      <c r="M134" s="288">
        <v>-123.950131</v>
      </c>
      <c r="N134" s="288">
        <v>-89.734262000000001</v>
      </c>
      <c r="O134" s="288">
        <v>-82.194308000000007</v>
      </c>
      <c r="P134" s="288">
        <v>-98.033413999999993</v>
      </c>
      <c r="Q134" s="288">
        <v>-118.762416</v>
      </c>
      <c r="R134" s="288">
        <v>-124.350134</v>
      </c>
      <c r="S134" s="288">
        <v>-168.54782399999999</v>
      </c>
      <c r="T134" s="288">
        <v>-175.00929099999999</v>
      </c>
      <c r="U134" s="288">
        <v>-130.854702</v>
      </c>
      <c r="V134" s="288">
        <v>-131.44748999999999</v>
      </c>
      <c r="W134" s="288">
        <v>-70.735690000000005</v>
      </c>
      <c r="X134" s="288">
        <v>-112.440268</v>
      </c>
      <c r="Y134" s="288">
        <v>-122.760274</v>
      </c>
      <c r="Z134" s="288">
        <v>-114.74408200000001</v>
      </c>
    </row>
    <row r="135" spans="1:26">
      <c r="A135" s="272" t="s">
        <v>122</v>
      </c>
      <c r="B135" s="288">
        <v>-467.91134399999999</v>
      </c>
      <c r="C135" s="288">
        <v>-880.29803000000004</v>
      </c>
      <c r="D135" s="288">
        <v>-1586.8692699999999</v>
      </c>
      <c r="E135" s="288">
        <v>-1313.838207</v>
      </c>
      <c r="F135" s="288">
        <v>-1458.729505</v>
      </c>
      <c r="G135" s="288">
        <v>-2422.6880030000002</v>
      </c>
      <c r="H135" s="288">
        <v>-2798.10347</v>
      </c>
      <c r="I135" s="288">
        <v>-2876.6627090000002</v>
      </c>
      <c r="J135" s="288">
        <v>-2065.4861510000001</v>
      </c>
      <c r="K135" s="288">
        <v>-1633.8960930000001</v>
      </c>
      <c r="L135" s="288">
        <v>-1117.2289450000001</v>
      </c>
      <c r="M135" s="288">
        <v>-922.71322199999997</v>
      </c>
      <c r="N135" s="288">
        <v>-922.84288700000002</v>
      </c>
      <c r="O135" s="288">
        <v>-2606.845859</v>
      </c>
      <c r="P135" s="288">
        <v>-2361.0407519999999</v>
      </c>
      <c r="Q135" s="288">
        <v>-1674.8909679999999</v>
      </c>
      <c r="R135" s="288">
        <v>-1071.1094189999999</v>
      </c>
      <c r="S135" s="288">
        <v>-511.60106500000001</v>
      </c>
      <c r="T135" s="288">
        <v>-1244.3830700000001</v>
      </c>
      <c r="U135" s="288">
        <v>-644.64615200000003</v>
      </c>
      <c r="V135" s="288">
        <v>-374.74090200000001</v>
      </c>
      <c r="W135" s="288">
        <v>-852.97635600000001</v>
      </c>
      <c r="X135" s="288">
        <v>-770.30372599999998</v>
      </c>
      <c r="Y135" s="288">
        <v>-489.04781300000002</v>
      </c>
      <c r="Z135" s="288">
        <v>-1112.0772589999999</v>
      </c>
    </row>
    <row r="136" spans="1:26">
      <c r="A136" s="273" t="s">
        <v>123</v>
      </c>
      <c r="B136" s="289">
        <v>19090.950745144</v>
      </c>
      <c r="C136" s="289">
        <v>20289.026170149999</v>
      </c>
      <c r="D136" s="289">
        <v>18449.237369888</v>
      </c>
      <c r="E136" s="289">
        <v>19096.727579549999</v>
      </c>
      <c r="F136" s="289">
        <v>20028.621185946999</v>
      </c>
      <c r="G136" s="289">
        <v>22142.272724079001</v>
      </c>
      <c r="H136" s="289">
        <v>20486.167309894001</v>
      </c>
      <c r="I136" s="289">
        <v>18959.861198449998</v>
      </c>
      <c r="J136" s="289">
        <v>18102.428654558</v>
      </c>
      <c r="K136" s="289">
        <v>18199.926079624001</v>
      </c>
      <c r="L136" s="289">
        <v>19138.984155294998</v>
      </c>
      <c r="M136" s="289">
        <v>20783.747203071998</v>
      </c>
      <c r="N136" s="289">
        <v>19306.806581596</v>
      </c>
      <c r="O136" s="289">
        <v>19326.566961938999</v>
      </c>
      <c r="P136" s="289">
        <v>17064.273372231</v>
      </c>
      <c r="Q136" s="289">
        <v>17918.510966862999</v>
      </c>
      <c r="R136" s="289">
        <v>18523.934775951999</v>
      </c>
      <c r="S136" s="289">
        <v>21121.754698133998</v>
      </c>
      <c r="T136" s="289">
        <v>20110.671609336001</v>
      </c>
      <c r="U136" s="289">
        <v>18233.741216975999</v>
      </c>
      <c r="V136" s="289">
        <v>18431.766095977</v>
      </c>
      <c r="W136" s="289">
        <v>18787.999116863</v>
      </c>
      <c r="X136" s="289">
        <v>19917.72163168</v>
      </c>
      <c r="Y136" s="289">
        <v>20909.773549843001</v>
      </c>
      <c r="Z136" s="289">
        <v>18815.698037792001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F</v>
      </c>
      <c r="C140" s="182" t="str">
        <f t="shared" si="7"/>
        <v>M</v>
      </c>
      <c r="D140" s="182" t="str">
        <f t="shared" si="7"/>
        <v>A</v>
      </c>
      <c r="E140" s="182" t="str">
        <f t="shared" si="7"/>
        <v>M</v>
      </c>
      <c r="F140" s="182" t="str">
        <f t="shared" si="7"/>
        <v>J</v>
      </c>
      <c r="G140" s="182" t="str">
        <f t="shared" si="7"/>
        <v>J</v>
      </c>
      <c r="H140" s="182" t="str">
        <f t="shared" si="7"/>
        <v>A</v>
      </c>
      <c r="I140" s="182" t="str">
        <f t="shared" si="7"/>
        <v>S</v>
      </c>
      <c r="J140" s="182" t="str">
        <f t="shared" si="7"/>
        <v>O</v>
      </c>
      <c r="K140" s="182" t="str">
        <f t="shared" si="7"/>
        <v>N</v>
      </c>
      <c r="L140" s="182" t="str">
        <f t="shared" si="7"/>
        <v>D</v>
      </c>
      <c r="M140" s="182" t="str">
        <f t="shared" si="7"/>
        <v>E</v>
      </c>
      <c r="N140" s="182" t="str">
        <f t="shared" si="7"/>
        <v>F</v>
      </c>
    </row>
    <row r="141" spans="1:26" s="176" customFormat="1" ht="12">
      <c r="A141" s="182" t="s">
        <v>111</v>
      </c>
      <c r="B141" s="182" t="str">
        <f>TEXT(EDATE(C141,-1),"mmmm aaaa")</f>
        <v>febrero 2023</v>
      </c>
      <c r="C141" s="182" t="str">
        <f t="shared" ref="C141:M141" si="8">TEXT(EDATE(D141,-1),"mmmm aaaa")</f>
        <v>marzo 2023</v>
      </c>
      <c r="D141" s="182" t="str">
        <f t="shared" si="8"/>
        <v>abril 2023</v>
      </c>
      <c r="E141" s="182" t="str">
        <f t="shared" si="8"/>
        <v>mayo 2023</v>
      </c>
      <c r="F141" s="182" t="str">
        <f t="shared" si="8"/>
        <v>junio 2023</v>
      </c>
      <c r="G141" s="182" t="str">
        <f t="shared" si="8"/>
        <v>julio 2023</v>
      </c>
      <c r="H141" s="182" t="str">
        <f t="shared" si="8"/>
        <v>agosto 2023</v>
      </c>
      <c r="I141" s="182" t="str">
        <f t="shared" si="8"/>
        <v>septiembre 2023</v>
      </c>
      <c r="J141" s="182" t="str">
        <f t="shared" si="8"/>
        <v>octubre 2023</v>
      </c>
      <c r="K141" s="182" t="str">
        <f t="shared" si="8"/>
        <v>noviembre 2023</v>
      </c>
      <c r="L141" s="182" t="str">
        <f t="shared" si="8"/>
        <v>diciembre 2023</v>
      </c>
      <c r="M141" s="182" t="str">
        <f t="shared" si="8"/>
        <v>enero 2024</v>
      </c>
      <c r="N141" s="182" t="str">
        <f>A2</f>
        <v>Febrero 2024</v>
      </c>
    </row>
    <row r="142" spans="1:26" s="179" customFormat="1" ht="12">
      <c r="A142" s="177" t="s">
        <v>2</v>
      </c>
      <c r="B142" s="178">
        <f t="shared" ref="B142:N142" si="9">HLOOKUP(B$141,$117:$133,3,FALSE)</f>
        <v>2462.4795174880001</v>
      </c>
      <c r="C142" s="178">
        <f t="shared" si="9"/>
        <v>2043.195288889</v>
      </c>
      <c r="D142" s="178">
        <f t="shared" si="9"/>
        <v>1532.7970382829999</v>
      </c>
      <c r="E142" s="178">
        <f t="shared" si="9"/>
        <v>1391.317400074</v>
      </c>
      <c r="F142" s="178">
        <f t="shared" si="9"/>
        <v>1912.966164422</v>
      </c>
      <c r="G142" s="178">
        <f t="shared" si="9"/>
        <v>1303.0717722879999</v>
      </c>
      <c r="H142" s="178">
        <f t="shared" si="9"/>
        <v>966.63222098799997</v>
      </c>
      <c r="I142" s="178">
        <f t="shared" si="9"/>
        <v>929.63253717600003</v>
      </c>
      <c r="J142" s="178">
        <f t="shared" si="9"/>
        <v>1445.246566886</v>
      </c>
      <c r="K142" s="178">
        <f t="shared" si="9"/>
        <v>3449.3918406510002</v>
      </c>
      <c r="L142" s="178">
        <f t="shared" si="9"/>
        <v>3973.5715913580002</v>
      </c>
      <c r="M142" s="178">
        <f t="shared" si="9"/>
        <v>3896.2215926650001</v>
      </c>
      <c r="N142" s="178">
        <f t="shared" si="9"/>
        <v>2952.1682820880001</v>
      </c>
    </row>
    <row r="143" spans="1:26" s="179" customFormat="1" ht="12">
      <c r="A143" s="177" t="s">
        <v>81</v>
      </c>
      <c r="B143" s="178">
        <f t="shared" ref="B143:N143" si="10">HLOOKUP(B$141,$117:$133,4,FALSE)</f>
        <v>260.87120307999999</v>
      </c>
      <c r="C143" s="178">
        <f t="shared" si="10"/>
        <v>540.07979424799998</v>
      </c>
      <c r="D143" s="178">
        <f t="shared" si="10"/>
        <v>611.59025412400001</v>
      </c>
      <c r="E143" s="178">
        <f t="shared" si="10"/>
        <v>482.56337790999999</v>
      </c>
      <c r="F143" s="178">
        <f t="shared" si="10"/>
        <v>288.68313398599997</v>
      </c>
      <c r="G143" s="178">
        <f t="shared" si="10"/>
        <v>317.62358116000001</v>
      </c>
      <c r="H143" s="178">
        <f t="shared" si="10"/>
        <v>417.21605209199998</v>
      </c>
      <c r="I143" s="178">
        <f t="shared" si="10"/>
        <v>351.92025856800001</v>
      </c>
      <c r="J143" s="178">
        <f t="shared" si="10"/>
        <v>486.13972009100002</v>
      </c>
      <c r="K143" s="178">
        <f t="shared" si="10"/>
        <v>450.50809918800002</v>
      </c>
      <c r="L143" s="178">
        <f t="shared" si="10"/>
        <v>445.30388932199997</v>
      </c>
      <c r="M143" s="178">
        <f t="shared" si="10"/>
        <v>451.57611214299999</v>
      </c>
      <c r="N143" s="178">
        <f t="shared" si="10"/>
        <v>537.81556470400005</v>
      </c>
    </row>
    <row r="144" spans="1:26" s="179" customFormat="1" ht="12">
      <c r="A144" s="177" t="s">
        <v>3</v>
      </c>
      <c r="B144" s="178">
        <f t="shared" ref="B144:N144" si="11">HLOOKUP(B$141,$117:$133,5,FALSE)</f>
        <v>4597.9597160000003</v>
      </c>
      <c r="C144" s="178">
        <f t="shared" si="11"/>
        <v>5102.2896650000002</v>
      </c>
      <c r="D144" s="178">
        <f t="shared" si="11"/>
        <v>4567.2530120000001</v>
      </c>
      <c r="E144" s="178">
        <f t="shared" si="11"/>
        <v>3741.7683910000001</v>
      </c>
      <c r="F144" s="178">
        <f t="shared" si="11"/>
        <v>4008.7212100000002</v>
      </c>
      <c r="G144" s="178">
        <f t="shared" si="11"/>
        <v>5123.1471769999998</v>
      </c>
      <c r="H144" s="178">
        <f t="shared" si="11"/>
        <v>5008.274547</v>
      </c>
      <c r="I144" s="178">
        <f t="shared" si="11"/>
        <v>4546.8185190000004</v>
      </c>
      <c r="J144" s="178">
        <f t="shared" si="11"/>
        <v>3741.7340180000001</v>
      </c>
      <c r="K144" s="178">
        <f t="shared" si="11"/>
        <v>3761.317407</v>
      </c>
      <c r="L144" s="178">
        <f t="shared" si="11"/>
        <v>4990.0784999999996</v>
      </c>
      <c r="M144" s="178">
        <f t="shared" si="11"/>
        <v>5160.8013369999999</v>
      </c>
      <c r="N144" s="178">
        <f t="shared" si="11"/>
        <v>4509.6725470000001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408.10895900000003</v>
      </c>
      <c r="C145" s="178">
        <f t="shared" si="12"/>
        <v>424.61757399999999</v>
      </c>
      <c r="D145" s="178">
        <f t="shared" si="12"/>
        <v>250.49709999999999</v>
      </c>
      <c r="E145" s="178">
        <f t="shared" si="12"/>
        <v>240.394893</v>
      </c>
      <c r="F145" s="178">
        <f t="shared" si="12"/>
        <v>297.64954599999999</v>
      </c>
      <c r="G145" s="178">
        <f t="shared" si="12"/>
        <v>278.085915</v>
      </c>
      <c r="H145" s="178">
        <f t="shared" si="12"/>
        <v>405.98407800000001</v>
      </c>
      <c r="I145" s="178">
        <f t="shared" si="12"/>
        <v>401.51815299999998</v>
      </c>
      <c r="J145" s="178">
        <f t="shared" si="12"/>
        <v>373.47347600000001</v>
      </c>
      <c r="K145" s="178">
        <f t="shared" si="12"/>
        <v>221.507746</v>
      </c>
      <c r="L145" s="178">
        <f t="shared" si="12"/>
        <v>212.48337599999999</v>
      </c>
      <c r="M145" s="178">
        <f t="shared" si="12"/>
        <v>268.85188900000003</v>
      </c>
      <c r="N145" s="178">
        <f t="shared" si="12"/>
        <v>207.05218400000001</v>
      </c>
    </row>
    <row r="146" spans="1:15" s="179" customFormat="1" ht="12">
      <c r="A146" s="177" t="s">
        <v>11</v>
      </c>
      <c r="B146" s="178">
        <f t="shared" ref="B146:N146" si="13">HLOOKUP(B$141,$117:$133,8,FALSE)</f>
        <v>3827.6728309999999</v>
      </c>
      <c r="C146" s="178">
        <f t="shared" si="13"/>
        <v>2596.2711089999998</v>
      </c>
      <c r="D146" s="178">
        <f t="shared" si="13"/>
        <v>2387.6938829999999</v>
      </c>
      <c r="E146" s="178">
        <f t="shared" si="13"/>
        <v>2826.458556</v>
      </c>
      <c r="F146" s="178">
        <f t="shared" si="13"/>
        <v>4052.7489780000001</v>
      </c>
      <c r="G146" s="178">
        <f t="shared" si="13"/>
        <v>4383.6223309999996</v>
      </c>
      <c r="H146" s="178">
        <f t="shared" si="13"/>
        <v>4368.1142330000002</v>
      </c>
      <c r="I146" s="178">
        <f t="shared" si="13"/>
        <v>4240.7922829999998</v>
      </c>
      <c r="J146" s="178">
        <f t="shared" si="13"/>
        <v>3454.1032340000002</v>
      </c>
      <c r="K146" s="178">
        <f t="shared" si="13"/>
        <v>2337.3704469999998</v>
      </c>
      <c r="L146" s="178">
        <f t="shared" si="13"/>
        <v>2614.9533230000002</v>
      </c>
      <c r="M146" s="178">
        <f t="shared" si="13"/>
        <v>2758.3653610000001</v>
      </c>
      <c r="N146" s="178">
        <f t="shared" si="13"/>
        <v>1579.7903260000001</v>
      </c>
    </row>
    <row r="147" spans="1:15" s="179" customFormat="1" ht="12">
      <c r="A147" s="177" t="s">
        <v>5</v>
      </c>
      <c r="B147" s="178">
        <f t="shared" ref="B147:N147" si="14">HLOOKUP(B$141,$117:$133,9,FALSE)</f>
        <v>4633.8397660000001</v>
      </c>
      <c r="C147" s="178">
        <f t="shared" si="14"/>
        <v>6562.9494439999999</v>
      </c>
      <c r="D147" s="178">
        <f t="shared" si="14"/>
        <v>4798.0341330000001</v>
      </c>
      <c r="E147" s="178">
        <f t="shared" si="14"/>
        <v>5330.5438809999996</v>
      </c>
      <c r="F147" s="178">
        <f t="shared" si="14"/>
        <v>3017.4135729999998</v>
      </c>
      <c r="G147" s="178">
        <f t="shared" si="14"/>
        <v>3650.5355380000001</v>
      </c>
      <c r="H147" s="178">
        <f t="shared" si="14"/>
        <v>4088.245336</v>
      </c>
      <c r="I147" s="178">
        <f t="shared" si="14"/>
        <v>3493.5598100000002</v>
      </c>
      <c r="J147" s="178">
        <f t="shared" si="14"/>
        <v>5706.4825490000003</v>
      </c>
      <c r="K147" s="178">
        <f t="shared" si="14"/>
        <v>6895.4752040000003</v>
      </c>
      <c r="L147" s="178">
        <f t="shared" si="14"/>
        <v>5741.1681920000001</v>
      </c>
      <c r="M147" s="178">
        <f t="shared" si="14"/>
        <v>5637.6258340000004</v>
      </c>
      <c r="N147" s="178">
        <f t="shared" si="14"/>
        <v>6805.9291499999999</v>
      </c>
    </row>
    <row r="148" spans="1:15" s="179" customFormat="1" ht="12">
      <c r="A148" s="177" t="s">
        <v>6</v>
      </c>
      <c r="B148" s="178">
        <f t="shared" ref="B148:N148" si="15">HLOOKUP(B$141,$117:$133,10,FALSE)</f>
        <v>2108.6501520000002</v>
      </c>
      <c r="C148" s="178">
        <f t="shared" si="15"/>
        <v>3026.359449</v>
      </c>
      <c r="D148" s="178">
        <f t="shared" si="15"/>
        <v>3706.5430190000002</v>
      </c>
      <c r="E148" s="178">
        <f t="shared" si="15"/>
        <v>3795.9065730000002</v>
      </c>
      <c r="F148" s="178">
        <f t="shared" si="15"/>
        <v>3780.393454</v>
      </c>
      <c r="G148" s="178">
        <f t="shared" si="15"/>
        <v>4475.9036299999998</v>
      </c>
      <c r="H148" s="178">
        <f t="shared" si="15"/>
        <v>4376.8469839999998</v>
      </c>
      <c r="I148" s="178">
        <f t="shared" si="15"/>
        <v>3295.670611</v>
      </c>
      <c r="J148" s="178">
        <f t="shared" si="15"/>
        <v>2566.3154300000001</v>
      </c>
      <c r="K148" s="178">
        <f t="shared" si="15"/>
        <v>1946.5475630000001</v>
      </c>
      <c r="L148" s="178">
        <f t="shared" si="15"/>
        <v>1820.6462019999999</v>
      </c>
      <c r="M148" s="178">
        <f t="shared" si="15"/>
        <v>1859.956492</v>
      </c>
      <c r="N148" s="178">
        <f t="shared" si="15"/>
        <v>2422.7043669999998</v>
      </c>
    </row>
    <row r="149" spans="1:15" s="179" customFormat="1" ht="12">
      <c r="A149" s="177" t="s">
        <v>7</v>
      </c>
      <c r="B149" s="178">
        <f t="shared" ref="B149:N149" si="16">HLOOKUP(B$141,$117:$133,11,FALSE)</f>
        <v>178.785415</v>
      </c>
      <c r="C149" s="178">
        <f t="shared" si="16"/>
        <v>409.93961899999999</v>
      </c>
      <c r="D149" s="178">
        <f t="shared" si="16"/>
        <v>625.72451000000001</v>
      </c>
      <c r="E149" s="178">
        <f t="shared" si="16"/>
        <v>500.29015700000002</v>
      </c>
      <c r="F149" s="178">
        <f t="shared" si="16"/>
        <v>541.44321600000001</v>
      </c>
      <c r="G149" s="178">
        <f t="shared" si="16"/>
        <v>768.13673300000005</v>
      </c>
      <c r="H149" s="178">
        <f t="shared" si="16"/>
        <v>719.76334299999996</v>
      </c>
      <c r="I149" s="178">
        <f t="shared" si="16"/>
        <v>400.78732400000001</v>
      </c>
      <c r="J149" s="178">
        <f t="shared" si="16"/>
        <v>226.73819900000001</v>
      </c>
      <c r="K149" s="178">
        <f t="shared" si="16"/>
        <v>111.28416799999999</v>
      </c>
      <c r="L149" s="178">
        <f t="shared" si="16"/>
        <v>92.059718000000004</v>
      </c>
      <c r="M149" s="178">
        <f t="shared" si="16"/>
        <v>94.242966999999993</v>
      </c>
      <c r="N149" s="178">
        <f t="shared" si="16"/>
        <v>175.94086200000001</v>
      </c>
    </row>
    <row r="150" spans="1:15" s="179" customFormat="1" ht="12">
      <c r="A150" s="177" t="s">
        <v>8</v>
      </c>
      <c r="B150" s="178">
        <f t="shared" ref="B150:N150" si="17">HLOOKUP(B$141,$117:$133,12,FALSE)</f>
        <v>356.48546800000003</v>
      </c>
      <c r="C150" s="178">
        <f t="shared" si="17"/>
        <v>307.07592899999997</v>
      </c>
      <c r="D150" s="178">
        <f t="shared" si="17"/>
        <v>272.39934599999998</v>
      </c>
      <c r="E150" s="178">
        <f t="shared" si="17"/>
        <v>336.75007499999998</v>
      </c>
      <c r="F150" s="178">
        <f t="shared" si="17"/>
        <v>321.04170599999998</v>
      </c>
      <c r="G150" s="178">
        <f t="shared" si="17"/>
        <v>319.13790999999998</v>
      </c>
      <c r="H150" s="178">
        <f t="shared" si="17"/>
        <v>339.53788500000002</v>
      </c>
      <c r="I150" s="178">
        <f t="shared" si="17"/>
        <v>284.53883400000001</v>
      </c>
      <c r="J150" s="178">
        <f t="shared" si="17"/>
        <v>262.341748</v>
      </c>
      <c r="K150" s="178">
        <f t="shared" si="17"/>
        <v>237.95199600000001</v>
      </c>
      <c r="L150" s="178">
        <f t="shared" si="17"/>
        <v>254.011473</v>
      </c>
      <c r="M150" s="178">
        <f t="shared" si="17"/>
        <v>281.89705400000003</v>
      </c>
      <c r="N150" s="178">
        <f t="shared" si="17"/>
        <v>256.21641699999998</v>
      </c>
    </row>
    <row r="151" spans="1:15" s="179" customFormat="1" ht="12">
      <c r="A151" s="177" t="s">
        <v>9</v>
      </c>
      <c r="B151" s="178">
        <f t="shared" ref="B151:N151" si="18">HLOOKUP(B$141,$117:$133,13,FALSE)</f>
        <v>1717.0495000000001</v>
      </c>
      <c r="C151" s="178">
        <f t="shared" si="18"/>
        <v>1726.7644049999999</v>
      </c>
      <c r="D151" s="178">
        <f t="shared" si="18"/>
        <v>1572.4450019999999</v>
      </c>
      <c r="E151" s="178">
        <f t="shared" si="18"/>
        <v>1702.635225</v>
      </c>
      <c r="F151" s="178">
        <f t="shared" si="18"/>
        <v>1724.8432869999999</v>
      </c>
      <c r="G151" s="178">
        <f t="shared" si="18"/>
        <v>1477.1990989999999</v>
      </c>
      <c r="H151" s="178">
        <f t="shared" si="18"/>
        <v>1302.218576</v>
      </c>
      <c r="I151" s="178">
        <f t="shared" si="18"/>
        <v>1430.8498970000001</v>
      </c>
      <c r="J151" s="178">
        <f t="shared" si="18"/>
        <v>1244.633681</v>
      </c>
      <c r="K151" s="178">
        <f t="shared" si="18"/>
        <v>964.46819100000005</v>
      </c>
      <c r="L151" s="178">
        <f t="shared" si="18"/>
        <v>1180.951693</v>
      </c>
      <c r="M151" s="178">
        <f t="shared" si="18"/>
        <v>1694.552316</v>
      </c>
      <c r="N151" s="178">
        <f t="shared" si="18"/>
        <v>1331.232647</v>
      </c>
    </row>
    <row r="152" spans="1:15" s="179" customFormat="1" ht="12">
      <c r="A152" s="177" t="s">
        <v>70</v>
      </c>
      <c r="B152" s="178">
        <f t="shared" ref="B152:N152" si="19">HLOOKUP(B$141,$117:$133,15,FALSE)</f>
        <v>104.984111</v>
      </c>
      <c r="C152" s="178">
        <f t="shared" si="19"/>
        <v>110.360659</v>
      </c>
      <c r="D152" s="178">
        <f t="shared" si="19"/>
        <v>80.064349500000006</v>
      </c>
      <c r="E152" s="178">
        <f t="shared" si="19"/>
        <v>58.672222499999997</v>
      </c>
      <c r="F152" s="178">
        <f t="shared" si="19"/>
        <v>106.86346</v>
      </c>
      <c r="G152" s="178">
        <f t="shared" si="19"/>
        <v>113.404867</v>
      </c>
      <c r="H152" s="178">
        <f t="shared" si="19"/>
        <v>104.296549</v>
      </c>
      <c r="I152" s="178">
        <f t="shared" si="19"/>
        <v>106.0009465</v>
      </c>
      <c r="J152" s="178">
        <f t="shared" si="19"/>
        <v>108.36413899999999</v>
      </c>
      <c r="K152" s="178">
        <f t="shared" si="19"/>
        <v>89.150436999999997</v>
      </c>
      <c r="L152" s="178">
        <f t="shared" si="19"/>
        <v>102.220887</v>
      </c>
      <c r="M152" s="178">
        <f t="shared" si="19"/>
        <v>95.291753499999999</v>
      </c>
      <c r="N152" s="178">
        <f t="shared" si="19"/>
        <v>78.758341000000001</v>
      </c>
    </row>
    <row r="153" spans="1:15" s="179" customFormat="1" ht="12">
      <c r="A153" s="177" t="s">
        <v>69</v>
      </c>
      <c r="B153" s="178">
        <f t="shared" ref="B153:N153" si="20">HLOOKUP(B$141,$117:$133,14,FALSE)</f>
        <v>61.687733999999999</v>
      </c>
      <c r="C153" s="178">
        <f t="shared" si="20"/>
        <v>62.173029999999997</v>
      </c>
      <c r="D153" s="178">
        <f t="shared" si="20"/>
        <v>46.745470500000003</v>
      </c>
      <c r="E153" s="178">
        <f t="shared" si="20"/>
        <v>32.738592500000003</v>
      </c>
      <c r="F153" s="178">
        <f t="shared" si="20"/>
        <v>65.021735000000007</v>
      </c>
      <c r="G153" s="178">
        <f t="shared" si="20"/>
        <v>70.556624999999997</v>
      </c>
      <c r="H153" s="178">
        <f t="shared" si="20"/>
        <v>62.106560000000002</v>
      </c>
      <c r="I153" s="178">
        <f t="shared" si="20"/>
        <v>63.283716499999997</v>
      </c>
      <c r="J153" s="178">
        <f t="shared" si="20"/>
        <v>65.383654000000007</v>
      </c>
      <c r="K153" s="178">
        <f t="shared" si="20"/>
        <v>52.408155000000001</v>
      </c>
      <c r="L153" s="178">
        <f t="shared" si="20"/>
        <v>65.083246000000003</v>
      </c>
      <c r="M153" s="178">
        <f t="shared" si="20"/>
        <v>58.133075499999997</v>
      </c>
      <c r="N153" s="178">
        <f t="shared" si="20"/>
        <v>52.594839</v>
      </c>
    </row>
    <row r="154" spans="1:15" s="179" customFormat="1" ht="12">
      <c r="A154" s="180" t="s">
        <v>96</v>
      </c>
      <c r="B154" s="181">
        <f>SUM(B142:B153)</f>
        <v>20718.574372567997</v>
      </c>
      <c r="C154" s="181">
        <f t="shared" ref="C154:N154" si="21">SUM(C142:C153)</f>
        <v>22912.075966137003</v>
      </c>
      <c r="D154" s="181">
        <f t="shared" si="21"/>
        <v>20451.787117406999</v>
      </c>
      <c r="E154" s="181">
        <f t="shared" si="21"/>
        <v>20440.039343984005</v>
      </c>
      <c r="F154" s="181">
        <f t="shared" si="21"/>
        <v>20117.789463407997</v>
      </c>
      <c r="G154" s="181">
        <f t="shared" si="21"/>
        <v>22280.425178448004</v>
      </c>
      <c r="H154" s="181">
        <f t="shared" si="21"/>
        <v>22159.236364079999</v>
      </c>
      <c r="I154" s="181">
        <f t="shared" si="21"/>
        <v>19545.372889743998</v>
      </c>
      <c r="J154" s="181">
        <f t="shared" si="21"/>
        <v>19680.956414977001</v>
      </c>
      <c r="K154" s="181">
        <f t="shared" si="21"/>
        <v>20517.381253839001</v>
      </c>
      <c r="L154" s="181">
        <f t="shared" si="21"/>
        <v>21492.532090679993</v>
      </c>
      <c r="M154" s="181">
        <f t="shared" si="21"/>
        <v>22257.515783808005</v>
      </c>
      <c r="N154" s="181">
        <f t="shared" si="21"/>
        <v>20909.875526791999</v>
      </c>
    </row>
    <row r="156" spans="1:15" s="179" customFormat="1" ht="12">
      <c r="A156" s="183" t="s">
        <v>114</v>
      </c>
      <c r="B156" s="193">
        <f>B142+B147+B148+B149+B150+B153</f>
        <v>9801.9280524880014</v>
      </c>
      <c r="C156" s="193">
        <f t="shared" ref="C156:M156" si="22">C142+C147+C148+C149+C150+C153</f>
        <v>12411.692759889</v>
      </c>
      <c r="D156" s="193">
        <f t="shared" si="22"/>
        <v>10982.243516783001</v>
      </c>
      <c r="E156" s="193">
        <f t="shared" si="22"/>
        <v>11387.546678573999</v>
      </c>
      <c r="F156" s="193">
        <f t="shared" si="22"/>
        <v>9638.2798484219984</v>
      </c>
      <c r="G156" s="193">
        <f t="shared" si="22"/>
        <v>10587.342208287999</v>
      </c>
      <c r="H156" s="193">
        <f t="shared" si="22"/>
        <v>10553.132328988</v>
      </c>
      <c r="I156" s="193">
        <f t="shared" si="22"/>
        <v>8467.4728326759996</v>
      </c>
      <c r="J156" s="193">
        <f t="shared" si="22"/>
        <v>10272.508146886001</v>
      </c>
      <c r="K156" s="193">
        <f t="shared" si="22"/>
        <v>12693.058926651</v>
      </c>
      <c r="L156" s="193">
        <f t="shared" si="22"/>
        <v>11946.540422358001</v>
      </c>
      <c r="M156" s="193">
        <f t="shared" si="22"/>
        <v>11828.077015165001</v>
      </c>
      <c r="N156" s="193">
        <f>N142+N147+N148+N149+N150+N153</f>
        <v>12665.553917087998</v>
      </c>
    </row>
    <row r="157" spans="1:15" s="179" customFormat="1" ht="12">
      <c r="A157" s="183" t="s">
        <v>115</v>
      </c>
      <c r="B157" s="193">
        <f>B143+B144+B145+B146+B151+B152</f>
        <v>10916.646320080001</v>
      </c>
      <c r="C157" s="193">
        <f t="shared" ref="C157:N157" si="23">C143+C144+C145+C146+C151+C152</f>
        <v>10500.383206248</v>
      </c>
      <c r="D157" s="193">
        <f t="shared" si="23"/>
        <v>9469.5436006239997</v>
      </c>
      <c r="E157" s="193">
        <f t="shared" si="23"/>
        <v>9052.49266541</v>
      </c>
      <c r="F157" s="193">
        <f t="shared" si="23"/>
        <v>10479.509614986</v>
      </c>
      <c r="G157" s="193">
        <f t="shared" si="23"/>
        <v>11693.082970159998</v>
      </c>
      <c r="H157" s="193">
        <f t="shared" si="23"/>
        <v>11606.104035091999</v>
      </c>
      <c r="I157" s="193">
        <f t="shared" si="23"/>
        <v>11077.900057068</v>
      </c>
      <c r="J157" s="193">
        <f t="shared" si="23"/>
        <v>9408.4482680909987</v>
      </c>
      <c r="K157" s="193">
        <f t="shared" si="23"/>
        <v>7824.3223271879997</v>
      </c>
      <c r="L157" s="193">
        <f t="shared" si="23"/>
        <v>9545.9916683219999</v>
      </c>
      <c r="M157" s="193">
        <f t="shared" si="23"/>
        <v>10429.438768642998</v>
      </c>
      <c r="N157" s="193">
        <f t="shared" si="23"/>
        <v>8244.3216097040004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47.309857696898497</v>
      </c>
      <c r="C158" s="184">
        <f t="shared" ref="C158:N158" si="24">C142/C$154*100+C147/C$154*100+C148/C$154*100+C149/C$154*100+C150/C$154*100+C153/C$154*100</f>
        <v>54.170965469182775</v>
      </c>
      <c r="D158" s="184">
        <f t="shared" si="24"/>
        <v>53.698209617269846</v>
      </c>
      <c r="E158" s="184">
        <f t="shared" si="24"/>
        <v>55.711960661786243</v>
      </c>
      <c r="F158" s="184">
        <f t="shared" si="24"/>
        <v>47.909239064028135</v>
      </c>
      <c r="G158" s="184">
        <f t="shared" si="24"/>
        <v>47.518582448458851</v>
      </c>
      <c r="H158" s="184">
        <f t="shared" si="24"/>
        <v>47.624079438470943</v>
      </c>
      <c r="I158" s="184">
        <f t="shared" si="24"/>
        <v>43.322135016002271</v>
      </c>
      <c r="J158" s="184">
        <f t="shared" si="24"/>
        <v>52.195167400852178</v>
      </c>
      <c r="K158" s="184">
        <f t="shared" si="24"/>
        <v>61.86490746364624</v>
      </c>
      <c r="L158" s="184">
        <f t="shared" si="24"/>
        <v>55.584611305703199</v>
      </c>
      <c r="M158" s="184">
        <f t="shared" si="24"/>
        <v>53.141945983790961</v>
      </c>
      <c r="N158" s="184">
        <f t="shared" si="24"/>
        <v>60.572115318713976</v>
      </c>
      <c r="O158" s="235">
        <f>N158-B158</f>
        <v>13.262257621815479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52.690142303101524</v>
      </c>
      <c r="C159" s="184">
        <f>C143/C$154*100+C144/C$154*100+C145/C$154*100+C151/C$154*100+C152/C$154*100+C146/C$154*100</f>
        <v>45.829034530817218</v>
      </c>
      <c r="D159" s="184">
        <f>D143/D$154*100+D144/D$154*100+D145/D$154*100+D151/D$154*100+D152/D$154*100+D146/D$154*100</f>
        <v>46.301790382730168</v>
      </c>
      <c r="E159" s="184">
        <f>E143/E$154*100+E144/E$154*100+E145/E$154*100+E151/E$154*100+E152/E$154*100+E146/E$154*100</f>
        <v>44.288039338213736</v>
      </c>
      <c r="F159" s="184">
        <f t="shared" ref="F159:M159" si="25">100-F158</f>
        <v>52.090760935971865</v>
      </c>
      <c r="G159" s="184">
        <f t="shared" si="25"/>
        <v>52.481417551541149</v>
      </c>
      <c r="H159" s="184">
        <f t="shared" si="25"/>
        <v>52.375920561529057</v>
      </c>
      <c r="I159" s="184">
        <f t="shared" si="25"/>
        <v>56.677864983997729</v>
      </c>
      <c r="J159" s="184">
        <f t="shared" si="25"/>
        <v>47.804832599147822</v>
      </c>
      <c r="K159" s="184">
        <f t="shared" si="25"/>
        <v>38.13509253635376</v>
      </c>
      <c r="L159" s="184">
        <f t="shared" si="25"/>
        <v>44.415388694296801</v>
      </c>
      <c r="M159" s="184">
        <f t="shared" si="25"/>
        <v>46.858054016209039</v>
      </c>
      <c r="N159" s="184">
        <f t="shared" ref="N159" si="26">100-N158</f>
        <v>39.427884681286024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14399.887768488001</v>
      </c>
      <c r="C164" s="178">
        <f t="shared" ref="C164:N164" si="27">C142+C144+C147+C148+C149+C150+C153</f>
        <v>17513.982424889</v>
      </c>
      <c r="D164" s="178">
        <f t="shared" si="27"/>
        <v>15549.496528783002</v>
      </c>
      <c r="E164" s="178">
        <f t="shared" si="27"/>
        <v>15129.315069573999</v>
      </c>
      <c r="F164" s="178">
        <f t="shared" si="27"/>
        <v>13647.001058422002</v>
      </c>
      <c r="G164" s="178">
        <f t="shared" si="27"/>
        <v>15710.489385287998</v>
      </c>
      <c r="H164" s="178">
        <f t="shared" si="27"/>
        <v>15561.406875987999</v>
      </c>
      <c r="I164" s="178">
        <f t="shared" si="27"/>
        <v>13014.291351676002</v>
      </c>
      <c r="J164" s="178">
        <f t="shared" si="27"/>
        <v>14014.242164886</v>
      </c>
      <c r="K164" s="178">
        <f t="shared" si="27"/>
        <v>16454.376333651002</v>
      </c>
      <c r="L164" s="178">
        <f t="shared" si="27"/>
        <v>16936.618922357997</v>
      </c>
      <c r="M164" s="178">
        <f t="shared" si="27"/>
        <v>16988.878352165</v>
      </c>
      <c r="N164" s="178">
        <f t="shared" si="27"/>
        <v>17175.226464087998</v>
      </c>
    </row>
    <row r="165" spans="1:19" s="179" customFormat="1" ht="12">
      <c r="A165" s="183" t="s">
        <v>20</v>
      </c>
      <c r="B165" s="178">
        <f>B145+B146+B151+B152</f>
        <v>6057.8154009999998</v>
      </c>
      <c r="C165" s="178">
        <f t="shared" ref="C165:N165" si="28">C145+C146+C151+C152</f>
        <v>4858.0137469999991</v>
      </c>
      <c r="D165" s="178">
        <f t="shared" si="28"/>
        <v>4290.7003345000003</v>
      </c>
      <c r="E165" s="178">
        <f t="shared" si="28"/>
        <v>4828.1608965000005</v>
      </c>
      <c r="F165" s="178">
        <f t="shared" si="28"/>
        <v>6182.1052709999994</v>
      </c>
      <c r="G165" s="178">
        <f t="shared" si="28"/>
        <v>6252.3122119999998</v>
      </c>
      <c r="H165" s="178">
        <f t="shared" si="28"/>
        <v>6180.6134360000005</v>
      </c>
      <c r="I165" s="178">
        <f t="shared" si="28"/>
        <v>6179.1612795000001</v>
      </c>
      <c r="J165" s="178">
        <f t="shared" si="28"/>
        <v>5180.5745300000008</v>
      </c>
      <c r="K165" s="178">
        <f t="shared" si="28"/>
        <v>3612.4968209999993</v>
      </c>
      <c r="L165" s="178">
        <f t="shared" si="28"/>
        <v>4110.6092790000002</v>
      </c>
      <c r="M165" s="178">
        <f t="shared" si="28"/>
        <v>4817.0613194999996</v>
      </c>
      <c r="N165" s="178">
        <f t="shared" si="28"/>
        <v>3196.8334980000004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70.388584921717737</v>
      </c>
      <c r="C166" s="184">
        <f t="shared" ref="C166:N166" si="29">C142/(C$154-C$143)*100+C147/(C$154-C$143)*100+C148/(C$154-C$143)*100+C149/(C$154-C$143)*100+C150/(C$154-C$143)*100+C144/(C$154-C$143)*100+C153/(C$154-C$143)*100</f>
        <v>78.285291532884202</v>
      </c>
      <c r="D166" s="184">
        <f t="shared" si="29"/>
        <v>78.373700805154158</v>
      </c>
      <c r="E166" s="184">
        <f t="shared" si="29"/>
        <v>75.807757931376372</v>
      </c>
      <c r="F166" s="184">
        <f t="shared" si="29"/>
        <v>68.823076702013935</v>
      </c>
      <c r="G166" s="184">
        <f t="shared" si="29"/>
        <v>71.532264750904773</v>
      </c>
      <c r="H166" s="184">
        <f t="shared" si="29"/>
        <v>71.572957124908186</v>
      </c>
      <c r="I166" s="184">
        <f t="shared" si="29"/>
        <v>67.805889861300088</v>
      </c>
      <c r="J166" s="184">
        <f t="shared" si="29"/>
        <v>73.010554816185135</v>
      </c>
      <c r="K166" s="184">
        <f t="shared" si="29"/>
        <v>81.997709393191045</v>
      </c>
      <c r="L166" s="184">
        <f t="shared" si="29"/>
        <v>80.46959324204613</v>
      </c>
      <c r="M166" s="184">
        <f t="shared" si="29"/>
        <v>77.909407289797414</v>
      </c>
      <c r="N166" s="184">
        <f t="shared" si="29"/>
        <v>84.307755308254343</v>
      </c>
      <c r="O166" s="235">
        <f>N166-B166</f>
        <v>13.919170386536607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29.611415078282281</v>
      </c>
      <c r="C167" s="184">
        <f t="shared" ref="C167:N167" si="30">C151/(C$154-C$143)*100+C152/(C$154-C$143)*100+C145/(C$154-C$143)*100+C146/(C$154-C$143)*100</f>
        <v>21.714708467115777</v>
      </c>
      <c r="D167" s="184">
        <f t="shared" si="30"/>
        <v>21.626299194845835</v>
      </c>
      <c r="E167" s="184">
        <f t="shared" si="30"/>
        <v>24.192242068623599</v>
      </c>
      <c r="F167" s="184">
        <f t="shared" si="30"/>
        <v>31.176923297986086</v>
      </c>
      <c r="G167" s="184">
        <f t="shared" si="30"/>
        <v>28.467735249095199</v>
      </c>
      <c r="H167" s="184">
        <f t="shared" si="30"/>
        <v>28.427042875091821</v>
      </c>
      <c r="I167" s="184">
        <f t="shared" si="30"/>
        <v>32.194110138699926</v>
      </c>
      <c r="J167" s="184">
        <f t="shared" si="30"/>
        <v>26.989445183814858</v>
      </c>
      <c r="K167" s="184">
        <f t="shared" si="30"/>
        <v>18.002290606808927</v>
      </c>
      <c r="L167" s="184">
        <f t="shared" si="30"/>
        <v>19.530406757953898</v>
      </c>
      <c r="M167" s="184">
        <f t="shared" si="30"/>
        <v>22.090592710202571</v>
      </c>
      <c r="N167" s="184">
        <f t="shared" si="30"/>
        <v>15.692244691745675</v>
      </c>
    </row>
    <row r="168" spans="1:19" s="179" customFormat="1" ht="12">
      <c r="A168" s="183"/>
      <c r="B168" s="183"/>
    </row>
    <row r="169" spans="1:19" s="179" customFormat="1" ht="12">
      <c r="A169" s="183" t="s">
        <v>197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5" t="s">
        <v>98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</row>
    <row r="176" spans="1:19">
      <c r="A176" s="166" t="s">
        <v>106</v>
      </c>
      <c r="B176" s="321" t="s">
        <v>118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</row>
    <row r="177" spans="1:25">
      <c r="A177" s="170" t="s">
        <v>30</v>
      </c>
      <c r="B177" s="323" t="s">
        <v>236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25">
      <c r="A178" s="170" t="s">
        <v>107</v>
      </c>
      <c r="B178" s="300" t="s">
        <v>2</v>
      </c>
      <c r="C178" s="300" t="s">
        <v>81</v>
      </c>
      <c r="D178" s="300" t="s">
        <v>3</v>
      </c>
      <c r="E178" s="300" t="s">
        <v>4</v>
      </c>
      <c r="F178" s="300" t="s">
        <v>95</v>
      </c>
      <c r="G178" s="300" t="s">
        <v>11</v>
      </c>
      <c r="H178" s="300" t="s">
        <v>5</v>
      </c>
      <c r="I178" s="300" t="s">
        <v>6</v>
      </c>
      <c r="J178" s="300" t="s">
        <v>7</v>
      </c>
      <c r="K178" s="300" t="s">
        <v>8</v>
      </c>
      <c r="L178" s="300" t="s">
        <v>9</v>
      </c>
      <c r="M178" s="300" t="s">
        <v>69</v>
      </c>
      <c r="N178" s="300" t="s">
        <v>70</v>
      </c>
      <c r="O178" s="185" t="s">
        <v>10</v>
      </c>
      <c r="P178" s="300" t="s">
        <v>121</v>
      </c>
      <c r="Q178" s="300" t="s">
        <v>97</v>
      </c>
      <c r="R178" s="300" t="s">
        <v>122</v>
      </c>
      <c r="S178" s="185" t="s">
        <v>123</v>
      </c>
      <c r="V178" s="187" t="s">
        <v>23</v>
      </c>
      <c r="W178" s="187" t="s">
        <v>22</v>
      </c>
      <c r="X178" s="187" t="s">
        <v>219</v>
      </c>
      <c r="Y178" s="187" t="s">
        <v>218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147396.93213199999</v>
      </c>
      <c r="C180" s="288">
        <v>7736.3588760000002</v>
      </c>
      <c r="D180" s="288">
        <v>170258.74600000001</v>
      </c>
      <c r="E180" s="288">
        <v>10255.370000000001</v>
      </c>
      <c r="F180" s="288">
        <v>0</v>
      </c>
      <c r="G180" s="288">
        <v>79257.395999999993</v>
      </c>
      <c r="H180" s="288">
        <v>159202.46</v>
      </c>
      <c r="I180" s="288">
        <v>100091.034</v>
      </c>
      <c r="J180" s="288">
        <v>8397.9060000000009</v>
      </c>
      <c r="K180" s="288">
        <v>10605.485000000001</v>
      </c>
      <c r="L180" s="288">
        <v>58570.472999999998</v>
      </c>
      <c r="M180" s="288">
        <v>2188.625</v>
      </c>
      <c r="N180" s="288">
        <v>3429.0250000000001</v>
      </c>
      <c r="O180" s="289">
        <v>757389.81100800005</v>
      </c>
      <c r="P180" s="288">
        <v>-19057.886999999999</v>
      </c>
      <c r="Q180" s="288">
        <v>-4465.67</v>
      </c>
      <c r="R180" s="288">
        <v>-43793.362999999998</v>
      </c>
      <c r="S180" s="289">
        <v>690072.89100800001</v>
      </c>
      <c r="V180" s="189">
        <f>IFERROR($H180/$O180*100,"")</f>
        <v>21.019884039385158</v>
      </c>
      <c r="W180" s="188">
        <f>IF($H180=0,"",$H180/1000)</f>
        <v>159.20246</v>
      </c>
      <c r="X180" s="189">
        <f>IFERROR($I180/$O180*100,"")</f>
        <v>13.215260166596401</v>
      </c>
      <c r="Y180" s="299">
        <f>IF($I180=0,"",$I180/1000)</f>
        <v>100.09103399999999</v>
      </c>
    </row>
    <row r="181" spans="1:25" ht="14.25">
      <c r="A181" s="275">
        <v>2</v>
      </c>
      <c r="B181" s="288">
        <v>119931.092084</v>
      </c>
      <c r="C181" s="288">
        <v>12955.877268</v>
      </c>
      <c r="D181" s="288">
        <v>170283.353</v>
      </c>
      <c r="E181" s="288">
        <v>7594.5249999999996</v>
      </c>
      <c r="F181" s="288">
        <v>0</v>
      </c>
      <c r="G181" s="288">
        <v>56402.345000000001</v>
      </c>
      <c r="H181" s="288">
        <v>203317.829</v>
      </c>
      <c r="I181" s="288">
        <v>102729.219</v>
      </c>
      <c r="J181" s="288">
        <v>8703.8649999999998</v>
      </c>
      <c r="K181" s="288">
        <v>10982.898999999999</v>
      </c>
      <c r="L181" s="288">
        <v>56388.213000000003</v>
      </c>
      <c r="M181" s="288">
        <v>2193.9825000000001</v>
      </c>
      <c r="N181" s="288">
        <v>3534.5565000000001</v>
      </c>
      <c r="O181" s="289">
        <v>755017.75635200005</v>
      </c>
      <c r="P181" s="288">
        <v>-12777.183999999999</v>
      </c>
      <c r="Q181" s="288">
        <v>-4544.3810000000003</v>
      </c>
      <c r="R181" s="288">
        <v>-58216.398000000001</v>
      </c>
      <c r="S181" s="289">
        <v>679479.79335199995</v>
      </c>
      <c r="V181" s="189">
        <f t="shared" ref="V181:V210" si="31">IFERROR($H181/$O181*100,"")</f>
        <v>26.928880452079106</v>
      </c>
      <c r="W181" s="188">
        <f t="shared" ref="W181:W210" si="32">IF($H181=0,"",$H181/1000)</f>
        <v>203.31782899999999</v>
      </c>
      <c r="X181" s="189">
        <f t="shared" ref="X181:X210" si="33">IFERROR($I181/$O181*100,"")</f>
        <v>13.606199077536155</v>
      </c>
      <c r="Y181" s="299">
        <f t="shared" ref="Y181:Y210" si="34">IF($I181=0,"",$I181/1000)</f>
        <v>102.729219</v>
      </c>
    </row>
    <row r="182" spans="1:25" ht="14.25">
      <c r="A182" s="275">
        <v>3</v>
      </c>
      <c r="B182" s="288">
        <v>101983.590212</v>
      </c>
      <c r="C182" s="288">
        <v>14636.010444</v>
      </c>
      <c r="D182" s="288">
        <v>170363.10200000001</v>
      </c>
      <c r="E182" s="288">
        <v>5867.21</v>
      </c>
      <c r="F182" s="288">
        <v>0</v>
      </c>
      <c r="G182" s="288">
        <v>52503.02</v>
      </c>
      <c r="H182" s="288">
        <v>74037.543000000005</v>
      </c>
      <c r="I182" s="288">
        <v>98958.301000000007</v>
      </c>
      <c r="J182" s="288">
        <v>9597.01</v>
      </c>
      <c r="K182" s="288">
        <v>10808.098</v>
      </c>
      <c r="L182" s="288">
        <v>52848.623</v>
      </c>
      <c r="M182" s="288">
        <v>2155.9834999999998</v>
      </c>
      <c r="N182" s="288">
        <v>3549.8094999999998</v>
      </c>
      <c r="O182" s="289">
        <v>597308.30065600004</v>
      </c>
      <c r="P182" s="288">
        <v>-33307.838000000003</v>
      </c>
      <c r="Q182" s="288">
        <v>-4218.8689999999997</v>
      </c>
      <c r="R182" s="288">
        <v>31199.652999999998</v>
      </c>
      <c r="S182" s="289">
        <v>590981.24665600003</v>
      </c>
      <c r="V182" s="189">
        <f t="shared" si="31"/>
        <v>12.395197407885929</v>
      </c>
      <c r="W182" s="188">
        <f t="shared" si="32"/>
        <v>74.037542999999999</v>
      </c>
      <c r="X182" s="189">
        <f t="shared" si="33"/>
        <v>16.567374150219916</v>
      </c>
      <c r="Y182" s="299">
        <f t="shared" si="34"/>
        <v>98.958301000000006</v>
      </c>
    </row>
    <row r="183" spans="1:25" ht="14.25">
      <c r="A183" s="275">
        <v>4</v>
      </c>
      <c r="B183" s="288">
        <v>88093.333719999995</v>
      </c>
      <c r="C183" s="288">
        <v>20737.387352000002</v>
      </c>
      <c r="D183" s="288">
        <v>170348.63800000001</v>
      </c>
      <c r="E183" s="288">
        <v>5839.424</v>
      </c>
      <c r="F183" s="288">
        <v>0</v>
      </c>
      <c r="G183" s="288">
        <v>76135.327999999994</v>
      </c>
      <c r="H183" s="288">
        <v>28383.704000000002</v>
      </c>
      <c r="I183" s="288">
        <v>101828.25900000001</v>
      </c>
      <c r="J183" s="288">
        <v>9811.3189999999995</v>
      </c>
      <c r="K183" s="288">
        <v>10698.15</v>
      </c>
      <c r="L183" s="288">
        <v>52346.650999999998</v>
      </c>
      <c r="M183" s="288">
        <v>2103.6529999999998</v>
      </c>
      <c r="N183" s="288">
        <v>3370.8249999999998</v>
      </c>
      <c r="O183" s="289">
        <v>569696.67207199999</v>
      </c>
      <c r="P183" s="288">
        <v>-42395.81</v>
      </c>
      <c r="Q183" s="288">
        <v>-3687.5520000000001</v>
      </c>
      <c r="R183" s="288">
        <v>30901.575000000001</v>
      </c>
      <c r="S183" s="289">
        <v>554514.88507199998</v>
      </c>
      <c r="V183" s="189">
        <f t="shared" si="31"/>
        <v>4.9822485177538098</v>
      </c>
      <c r="W183" s="188">
        <f t="shared" si="32"/>
        <v>28.383704000000002</v>
      </c>
      <c r="X183" s="189">
        <f t="shared" si="33"/>
        <v>17.874118630471944</v>
      </c>
      <c r="Y183" s="299">
        <f t="shared" si="34"/>
        <v>101.828259</v>
      </c>
    </row>
    <row r="184" spans="1:25" ht="14.25">
      <c r="A184" s="275">
        <v>5</v>
      </c>
      <c r="B184" s="288">
        <v>139649.67282400001</v>
      </c>
      <c r="C184" s="288">
        <v>17080.242176</v>
      </c>
      <c r="D184" s="288">
        <v>170154.81099999999</v>
      </c>
      <c r="E184" s="288">
        <v>6854.3459999999995</v>
      </c>
      <c r="F184" s="288">
        <v>0</v>
      </c>
      <c r="G184" s="288">
        <v>128760.935</v>
      </c>
      <c r="H184" s="288">
        <v>16475.377</v>
      </c>
      <c r="I184" s="288">
        <v>81225.502999999997</v>
      </c>
      <c r="J184" s="288">
        <v>2710.9580000000001</v>
      </c>
      <c r="K184" s="288">
        <v>10930.898999999999</v>
      </c>
      <c r="L184" s="288">
        <v>57025.847999999998</v>
      </c>
      <c r="M184" s="288">
        <v>2086.5909999999999</v>
      </c>
      <c r="N184" s="288">
        <v>3366.319</v>
      </c>
      <c r="O184" s="289">
        <v>636321.50199999998</v>
      </c>
      <c r="P184" s="288">
        <v>-5785.2259999999997</v>
      </c>
      <c r="Q184" s="288">
        <v>-3669.6669999999999</v>
      </c>
      <c r="R184" s="288">
        <v>46505.175999999999</v>
      </c>
      <c r="S184" s="289">
        <v>673371.78500000003</v>
      </c>
      <c r="V184" s="189">
        <f t="shared" si="31"/>
        <v>2.5891592454783967</v>
      </c>
      <c r="W184" s="188">
        <f t="shared" si="32"/>
        <v>16.475377000000002</v>
      </c>
      <c r="X184" s="189">
        <f t="shared" si="33"/>
        <v>12.764852789777329</v>
      </c>
      <c r="Y184" s="299">
        <f t="shared" si="34"/>
        <v>81.225503000000003</v>
      </c>
    </row>
    <row r="185" spans="1:25" ht="14.25">
      <c r="A185" s="275">
        <v>6</v>
      </c>
      <c r="B185" s="288">
        <v>134817.83508399999</v>
      </c>
      <c r="C185" s="288">
        <v>13895.260036</v>
      </c>
      <c r="D185" s="288">
        <v>170203.74100000001</v>
      </c>
      <c r="E185" s="288">
        <v>7052.7619999999997</v>
      </c>
      <c r="F185" s="288">
        <v>0</v>
      </c>
      <c r="G185" s="288">
        <v>71399.846999999994</v>
      </c>
      <c r="H185" s="288">
        <v>109829.05899999999</v>
      </c>
      <c r="I185" s="288">
        <v>79630.97</v>
      </c>
      <c r="J185" s="288">
        <v>4479.107</v>
      </c>
      <c r="K185" s="288">
        <v>9891.9240000000009</v>
      </c>
      <c r="L185" s="288">
        <v>56525.678</v>
      </c>
      <c r="M185" s="288">
        <v>1836.9069999999999</v>
      </c>
      <c r="N185" s="288">
        <v>3156.2069999999999</v>
      </c>
      <c r="O185" s="289">
        <v>662719.29712</v>
      </c>
      <c r="P185" s="288">
        <v>-13456.405000000001</v>
      </c>
      <c r="Q185" s="288">
        <v>-3988.1379999999999</v>
      </c>
      <c r="R185" s="288">
        <v>41612.413</v>
      </c>
      <c r="S185" s="289">
        <v>686887.16712</v>
      </c>
      <c r="V185" s="189">
        <f t="shared" si="31"/>
        <v>16.572485436486847</v>
      </c>
      <c r="W185" s="188">
        <f t="shared" si="32"/>
        <v>109.829059</v>
      </c>
      <c r="X185" s="189">
        <f t="shared" si="33"/>
        <v>12.015791655087577</v>
      </c>
      <c r="Y185" s="299">
        <f t="shared" si="34"/>
        <v>79.630970000000005</v>
      </c>
    </row>
    <row r="186" spans="1:25" ht="14.25">
      <c r="A186" s="275">
        <v>7</v>
      </c>
      <c r="B186" s="288">
        <v>102701.339484</v>
      </c>
      <c r="C186" s="288">
        <v>16334.780027999999</v>
      </c>
      <c r="D186" s="288">
        <v>170150.86</v>
      </c>
      <c r="E186" s="288">
        <v>6988.26</v>
      </c>
      <c r="F186" s="288">
        <v>0</v>
      </c>
      <c r="G186" s="288">
        <v>49188.379000000001</v>
      </c>
      <c r="H186" s="288">
        <v>283848.337</v>
      </c>
      <c r="I186" s="288">
        <v>57917.815000000002</v>
      </c>
      <c r="J186" s="288">
        <v>1174.1859999999999</v>
      </c>
      <c r="K186" s="288">
        <v>8035.5720000000001</v>
      </c>
      <c r="L186" s="288">
        <v>52347.748</v>
      </c>
      <c r="M186" s="288">
        <v>2014.944</v>
      </c>
      <c r="N186" s="288">
        <v>3163.7570000000001</v>
      </c>
      <c r="O186" s="289">
        <v>753865.97751200001</v>
      </c>
      <c r="P186" s="288">
        <v>-20970.214</v>
      </c>
      <c r="Q186" s="288">
        <v>-3422.9090000000001</v>
      </c>
      <c r="R186" s="288">
        <v>-37365.449000000001</v>
      </c>
      <c r="S186" s="289">
        <v>692107.40551199997</v>
      </c>
      <c r="V186" s="189">
        <f t="shared" si="31"/>
        <v>37.652360693712531</v>
      </c>
      <c r="W186" s="188">
        <f t="shared" si="32"/>
        <v>283.84833700000001</v>
      </c>
      <c r="X186" s="189">
        <f t="shared" si="33"/>
        <v>7.682773427598816</v>
      </c>
      <c r="Y186" s="299">
        <f t="shared" si="34"/>
        <v>57.917815000000004</v>
      </c>
    </row>
    <row r="187" spans="1:25" ht="14.25">
      <c r="A187" s="275">
        <v>8</v>
      </c>
      <c r="B187" s="288">
        <v>101625.65923600001</v>
      </c>
      <c r="C187" s="288">
        <v>21447.131092</v>
      </c>
      <c r="D187" s="288">
        <v>170081.84299999999</v>
      </c>
      <c r="E187" s="288">
        <v>7057.0230000000001</v>
      </c>
      <c r="F187" s="288">
        <v>0</v>
      </c>
      <c r="G187" s="288">
        <v>50577.684999999998</v>
      </c>
      <c r="H187" s="288">
        <v>328200.84399999998</v>
      </c>
      <c r="I187" s="288">
        <v>34875.764000000003</v>
      </c>
      <c r="J187" s="288">
        <v>354.80399999999997</v>
      </c>
      <c r="K187" s="288">
        <v>7200.53</v>
      </c>
      <c r="L187" s="288">
        <v>49595.366000000002</v>
      </c>
      <c r="M187" s="288">
        <v>1901.4835</v>
      </c>
      <c r="N187" s="288">
        <v>2928.0704999999998</v>
      </c>
      <c r="O187" s="289">
        <v>775846.20332800003</v>
      </c>
      <c r="P187" s="288">
        <v>-23492.896000000001</v>
      </c>
      <c r="Q187" s="288">
        <v>-3820.3919999999998</v>
      </c>
      <c r="R187" s="288">
        <v>-46093.745000000003</v>
      </c>
      <c r="S187" s="289">
        <v>702439.17032799998</v>
      </c>
      <c r="V187" s="189">
        <f t="shared" si="31"/>
        <v>42.302307157292148</v>
      </c>
      <c r="W187" s="188">
        <f t="shared" si="32"/>
        <v>328.20084399999996</v>
      </c>
      <c r="X187" s="189">
        <f t="shared" si="33"/>
        <v>4.4951903934568556</v>
      </c>
      <c r="Y187" s="299">
        <f t="shared" si="34"/>
        <v>34.875764000000004</v>
      </c>
    </row>
    <row r="188" spans="1:25" ht="14.25">
      <c r="A188" s="275">
        <v>9</v>
      </c>
      <c r="B188" s="288">
        <v>102695.62298</v>
      </c>
      <c r="C188" s="288">
        <v>20116.859572000001</v>
      </c>
      <c r="D188" s="288">
        <v>170243.88099999999</v>
      </c>
      <c r="E188" s="288">
        <v>6793.7889999999998</v>
      </c>
      <c r="F188" s="288">
        <v>0</v>
      </c>
      <c r="G188" s="288">
        <v>46466.892999999996</v>
      </c>
      <c r="H188" s="288">
        <v>319101.78200000001</v>
      </c>
      <c r="I188" s="288">
        <v>27149.567999999999</v>
      </c>
      <c r="J188" s="288">
        <v>167.77799999999999</v>
      </c>
      <c r="K188" s="288">
        <v>7539.692</v>
      </c>
      <c r="L188" s="288">
        <v>47006.413999999997</v>
      </c>
      <c r="M188" s="288">
        <v>2025.6555000000001</v>
      </c>
      <c r="N188" s="288">
        <v>2943.4854999999998</v>
      </c>
      <c r="O188" s="289">
        <v>752251.42055200005</v>
      </c>
      <c r="P188" s="288">
        <v>-31383.574000000001</v>
      </c>
      <c r="Q188" s="288">
        <v>-4517.9849999999997</v>
      </c>
      <c r="R188" s="288">
        <v>-15042.397000000001</v>
      </c>
      <c r="S188" s="289">
        <v>701307.46455200005</v>
      </c>
      <c r="V188" s="189">
        <f t="shared" si="31"/>
        <v>42.419565225392859</v>
      </c>
      <c r="W188" s="188">
        <f t="shared" si="32"/>
        <v>319.10178200000001</v>
      </c>
      <c r="X188" s="189">
        <f t="shared" si="33"/>
        <v>3.6091082393806206</v>
      </c>
      <c r="Y188" s="299">
        <f t="shared" si="34"/>
        <v>27.149567999999999</v>
      </c>
    </row>
    <row r="189" spans="1:25" ht="14.25">
      <c r="A189" s="275">
        <v>10</v>
      </c>
      <c r="B189" s="288">
        <v>61580.279324000003</v>
      </c>
      <c r="C189" s="288">
        <v>20149.951003999999</v>
      </c>
      <c r="D189" s="288">
        <v>156358.478</v>
      </c>
      <c r="E189" s="288">
        <v>5823.0550000000003</v>
      </c>
      <c r="F189" s="288">
        <v>0</v>
      </c>
      <c r="G189" s="288">
        <v>21724.010999999999</v>
      </c>
      <c r="H189" s="288">
        <v>394179.21899999998</v>
      </c>
      <c r="I189" s="288">
        <v>72726.721000000005</v>
      </c>
      <c r="J189" s="288">
        <v>696.81100000000004</v>
      </c>
      <c r="K189" s="288">
        <v>5437.5479999999998</v>
      </c>
      <c r="L189" s="288">
        <v>31483.383000000002</v>
      </c>
      <c r="M189" s="288">
        <v>1678.549</v>
      </c>
      <c r="N189" s="288">
        <v>2330.694</v>
      </c>
      <c r="O189" s="289">
        <v>774168.69932799996</v>
      </c>
      <c r="P189" s="288">
        <v>-70641.846000000005</v>
      </c>
      <c r="Q189" s="288">
        <v>-3557.0450000000001</v>
      </c>
      <c r="R189" s="288">
        <v>-88034.403999999995</v>
      </c>
      <c r="S189" s="289">
        <v>611935.40432800003</v>
      </c>
      <c r="V189" s="189">
        <f t="shared" si="31"/>
        <v>50.916450037589811</v>
      </c>
      <c r="W189" s="188">
        <f t="shared" si="32"/>
        <v>394.17921899999999</v>
      </c>
      <c r="X189" s="189">
        <f t="shared" si="33"/>
        <v>9.3941696510242316</v>
      </c>
      <c r="Y189" s="299">
        <f t="shared" si="34"/>
        <v>72.726721000000012</v>
      </c>
    </row>
    <row r="190" spans="1:25" ht="14.25">
      <c r="A190" s="275">
        <v>11</v>
      </c>
      <c r="B190" s="288">
        <v>71820.416060000003</v>
      </c>
      <c r="C190" s="288">
        <v>17233.472684</v>
      </c>
      <c r="D190" s="288">
        <v>165257.43799999999</v>
      </c>
      <c r="E190" s="288">
        <v>5707.5919999999996</v>
      </c>
      <c r="F190" s="288">
        <v>0</v>
      </c>
      <c r="G190" s="288">
        <v>39770.31</v>
      </c>
      <c r="H190" s="288">
        <v>307901.48200000002</v>
      </c>
      <c r="I190" s="288">
        <v>37429.449000000001</v>
      </c>
      <c r="J190" s="288">
        <v>263.35199999999998</v>
      </c>
      <c r="K190" s="288">
        <v>6315.4279999999999</v>
      </c>
      <c r="L190" s="288">
        <v>41073.745000000003</v>
      </c>
      <c r="M190" s="288">
        <v>1189.4175</v>
      </c>
      <c r="N190" s="288">
        <v>1950.3595</v>
      </c>
      <c r="O190" s="289">
        <v>695912.46174399997</v>
      </c>
      <c r="P190" s="288">
        <v>-33151.482000000004</v>
      </c>
      <c r="Q190" s="288">
        <v>-3684.2249999999999</v>
      </c>
      <c r="R190" s="288">
        <v>-69576.513000000006</v>
      </c>
      <c r="S190" s="289">
        <v>589500.241744</v>
      </c>
      <c r="V190" s="189">
        <f t="shared" si="31"/>
        <v>44.244283430185995</v>
      </c>
      <c r="W190" s="188">
        <f t="shared" si="32"/>
        <v>307.90148200000004</v>
      </c>
      <c r="X190" s="189">
        <f t="shared" si="33"/>
        <v>5.3784708648842798</v>
      </c>
      <c r="Y190" s="299">
        <f t="shared" si="34"/>
        <v>37.429448999999998</v>
      </c>
    </row>
    <row r="191" spans="1:25" ht="14.25">
      <c r="A191" s="275">
        <v>12</v>
      </c>
      <c r="B191" s="288">
        <v>83124.069728000002</v>
      </c>
      <c r="C191" s="288">
        <v>22410.813864</v>
      </c>
      <c r="D191" s="288">
        <v>165694.78099999999</v>
      </c>
      <c r="E191" s="288">
        <v>7442.3630000000003</v>
      </c>
      <c r="F191" s="288">
        <v>0</v>
      </c>
      <c r="G191" s="288">
        <v>44706.027000000002</v>
      </c>
      <c r="H191" s="288">
        <v>324808.8</v>
      </c>
      <c r="I191" s="288">
        <v>80158.652000000002</v>
      </c>
      <c r="J191" s="288">
        <v>3827.1610000000001</v>
      </c>
      <c r="K191" s="288">
        <v>7079.0739999999996</v>
      </c>
      <c r="L191" s="288">
        <v>48131.421000000002</v>
      </c>
      <c r="M191" s="288">
        <v>1165.1585</v>
      </c>
      <c r="N191" s="288">
        <v>2011.6405</v>
      </c>
      <c r="O191" s="289">
        <v>790559.96159199998</v>
      </c>
      <c r="P191" s="288">
        <v>-42687.559000000001</v>
      </c>
      <c r="Q191" s="288">
        <v>-3881.694</v>
      </c>
      <c r="R191" s="288">
        <v>-83731.694000000003</v>
      </c>
      <c r="S191" s="289">
        <v>660259.01459200005</v>
      </c>
      <c r="V191" s="189">
        <f t="shared" si="31"/>
        <v>41.085915778723759</v>
      </c>
      <c r="W191" s="188">
        <f t="shared" si="32"/>
        <v>324.80879999999996</v>
      </c>
      <c r="X191" s="189">
        <f t="shared" si="33"/>
        <v>10.139477825132898</v>
      </c>
      <c r="Y191" s="299">
        <f t="shared" si="34"/>
        <v>80.158652000000004</v>
      </c>
    </row>
    <row r="192" spans="1:25" ht="14.25">
      <c r="A192" s="275">
        <v>13</v>
      </c>
      <c r="B192" s="288">
        <v>134777.26308800001</v>
      </c>
      <c r="C192" s="288">
        <v>16861.177039999999</v>
      </c>
      <c r="D192" s="288">
        <v>145520.728</v>
      </c>
      <c r="E192" s="288">
        <v>7443.58</v>
      </c>
      <c r="F192" s="288">
        <v>0</v>
      </c>
      <c r="G192" s="288">
        <v>71105.099000000002</v>
      </c>
      <c r="H192" s="288">
        <v>167051.01300000001</v>
      </c>
      <c r="I192" s="288">
        <v>73554.403999999995</v>
      </c>
      <c r="J192" s="288">
        <v>3409.3879999999999</v>
      </c>
      <c r="K192" s="288">
        <v>9569.6460000000006</v>
      </c>
      <c r="L192" s="288">
        <v>54300.506000000001</v>
      </c>
      <c r="M192" s="288">
        <v>1137.623</v>
      </c>
      <c r="N192" s="288">
        <v>2051.9830000000002</v>
      </c>
      <c r="O192" s="289">
        <v>686782.41012799996</v>
      </c>
      <c r="P192" s="288">
        <v>-18215.451000000001</v>
      </c>
      <c r="Q192" s="288">
        <v>-3750.58</v>
      </c>
      <c r="R192" s="288">
        <v>-4486.268</v>
      </c>
      <c r="S192" s="289">
        <v>660330.11112799996</v>
      </c>
      <c r="V192" s="189">
        <f t="shared" si="31"/>
        <v>24.323717459342859</v>
      </c>
      <c r="W192" s="188">
        <f t="shared" si="32"/>
        <v>167.05101300000001</v>
      </c>
      <c r="X192" s="189">
        <f t="shared" si="33"/>
        <v>10.710001146693783</v>
      </c>
      <c r="Y192" s="299">
        <f t="shared" si="34"/>
        <v>73.554403999999991</v>
      </c>
    </row>
    <row r="193" spans="1:25" ht="14.25">
      <c r="A193" s="275">
        <v>14</v>
      </c>
      <c r="B193" s="288">
        <v>134320.30044399999</v>
      </c>
      <c r="C193" s="288">
        <v>15751.847836000001</v>
      </c>
      <c r="D193" s="288">
        <v>145473.549</v>
      </c>
      <c r="E193" s="288">
        <v>7417.9960000000001</v>
      </c>
      <c r="F193" s="288">
        <v>0</v>
      </c>
      <c r="G193" s="288">
        <v>67195.422000000006</v>
      </c>
      <c r="H193" s="288">
        <v>158130.68700000001</v>
      </c>
      <c r="I193" s="288">
        <v>71786.014999999999</v>
      </c>
      <c r="J193" s="288">
        <v>789.34500000000003</v>
      </c>
      <c r="K193" s="288">
        <v>10052.698</v>
      </c>
      <c r="L193" s="288">
        <v>54900.614000000001</v>
      </c>
      <c r="M193" s="288">
        <v>1606.7835</v>
      </c>
      <c r="N193" s="288">
        <v>2484.7534999999998</v>
      </c>
      <c r="O193" s="289">
        <v>669910.01127999998</v>
      </c>
      <c r="P193" s="288">
        <v>-5483.2169999999996</v>
      </c>
      <c r="Q193" s="288">
        <v>-3527.15</v>
      </c>
      <c r="R193" s="288">
        <v>7845.2560000000003</v>
      </c>
      <c r="S193" s="289">
        <v>668744.90027999994</v>
      </c>
      <c r="V193" s="189">
        <f t="shared" si="31"/>
        <v>23.604765466612303</v>
      </c>
      <c r="W193" s="188">
        <f t="shared" si="32"/>
        <v>158.13068699999999</v>
      </c>
      <c r="X193" s="189">
        <f t="shared" si="33"/>
        <v>10.715769848376821</v>
      </c>
      <c r="Y193" s="299">
        <f t="shared" si="34"/>
        <v>71.786015000000006</v>
      </c>
    </row>
    <row r="194" spans="1:25" ht="14.25">
      <c r="A194" s="275">
        <v>15</v>
      </c>
      <c r="B194" s="288">
        <v>123012.66525200001</v>
      </c>
      <c r="C194" s="288">
        <v>10263.666300000001</v>
      </c>
      <c r="D194" s="288">
        <v>153937.90700000001</v>
      </c>
      <c r="E194" s="288">
        <v>7265.7839999999997</v>
      </c>
      <c r="F194" s="288">
        <v>0</v>
      </c>
      <c r="G194" s="288">
        <v>56589.572999999997</v>
      </c>
      <c r="H194" s="288">
        <v>246899.41399999999</v>
      </c>
      <c r="I194" s="288">
        <v>37845.607000000004</v>
      </c>
      <c r="J194" s="288">
        <v>229.82900000000001</v>
      </c>
      <c r="K194" s="288">
        <v>10114.054</v>
      </c>
      <c r="L194" s="288">
        <v>53915.315000000002</v>
      </c>
      <c r="M194" s="288">
        <v>1990.3085000000001</v>
      </c>
      <c r="N194" s="288">
        <v>2789.1354999999999</v>
      </c>
      <c r="O194" s="289">
        <v>704853.25855200004</v>
      </c>
      <c r="P194" s="288">
        <v>-12205.994000000001</v>
      </c>
      <c r="Q194" s="288">
        <v>-3977.165</v>
      </c>
      <c r="R194" s="288">
        <v>-11097.759</v>
      </c>
      <c r="S194" s="289">
        <v>677572.34055199998</v>
      </c>
      <c r="V194" s="189">
        <f t="shared" si="31"/>
        <v>35.028484440465299</v>
      </c>
      <c r="W194" s="188">
        <f t="shared" si="32"/>
        <v>246.89941399999998</v>
      </c>
      <c r="X194" s="189">
        <f t="shared" si="33"/>
        <v>5.3692887903713888</v>
      </c>
      <c r="Y194" s="299">
        <f t="shared" si="34"/>
        <v>37.845607000000001</v>
      </c>
    </row>
    <row r="195" spans="1:25" ht="14.25">
      <c r="A195" s="275">
        <v>16</v>
      </c>
      <c r="B195" s="288">
        <v>111564.41666800001</v>
      </c>
      <c r="C195" s="288">
        <v>12542.461788000001</v>
      </c>
      <c r="D195" s="288">
        <v>169252.549</v>
      </c>
      <c r="E195" s="288">
        <v>7298.66</v>
      </c>
      <c r="F195" s="288">
        <v>0</v>
      </c>
      <c r="G195" s="288">
        <v>58730.171999999999</v>
      </c>
      <c r="H195" s="288">
        <v>230629.511</v>
      </c>
      <c r="I195" s="288">
        <v>87340.797999999995</v>
      </c>
      <c r="J195" s="288">
        <v>4798.4759999999997</v>
      </c>
      <c r="K195" s="288">
        <v>10382.454</v>
      </c>
      <c r="L195" s="288">
        <v>55241.4</v>
      </c>
      <c r="M195" s="288">
        <v>2028.2384999999999</v>
      </c>
      <c r="N195" s="288">
        <v>2695.7435</v>
      </c>
      <c r="O195" s="289">
        <v>752504.88045599998</v>
      </c>
      <c r="P195" s="288">
        <v>-25801.875</v>
      </c>
      <c r="Q195" s="288">
        <v>-4037.386</v>
      </c>
      <c r="R195" s="288">
        <v>-59727.754000000001</v>
      </c>
      <c r="S195" s="289">
        <v>662937.86545599997</v>
      </c>
      <c r="V195" s="189">
        <f t="shared" si="31"/>
        <v>30.648241226056104</v>
      </c>
      <c r="W195" s="188">
        <f t="shared" si="32"/>
        <v>230.62951100000001</v>
      </c>
      <c r="X195" s="189">
        <f t="shared" si="33"/>
        <v>11.606675287882991</v>
      </c>
      <c r="Y195" s="299">
        <f t="shared" si="34"/>
        <v>87.340797999999992</v>
      </c>
    </row>
    <row r="196" spans="1:25" ht="14.25">
      <c r="A196" s="275">
        <v>17</v>
      </c>
      <c r="B196" s="288">
        <v>97779.503492000003</v>
      </c>
      <c r="C196" s="288">
        <v>13236.788772</v>
      </c>
      <c r="D196" s="288">
        <v>170252.571</v>
      </c>
      <c r="E196" s="288">
        <v>6318.348</v>
      </c>
      <c r="F196" s="288">
        <v>0</v>
      </c>
      <c r="G196" s="288">
        <v>46985.502</v>
      </c>
      <c r="H196" s="288">
        <v>144591.24400000001</v>
      </c>
      <c r="I196" s="288">
        <v>119905.238</v>
      </c>
      <c r="J196" s="288">
        <v>13081.761</v>
      </c>
      <c r="K196" s="288">
        <v>10150.143</v>
      </c>
      <c r="L196" s="288">
        <v>51606.603000000003</v>
      </c>
      <c r="M196" s="288">
        <v>2028.3330000000001</v>
      </c>
      <c r="N196" s="288">
        <v>2884.018</v>
      </c>
      <c r="O196" s="289">
        <v>678820.05326399999</v>
      </c>
      <c r="P196" s="288">
        <v>-27816.27</v>
      </c>
      <c r="Q196" s="288">
        <v>-3550.0030000000002</v>
      </c>
      <c r="R196" s="288">
        <v>-73001.146999999997</v>
      </c>
      <c r="S196" s="289">
        <v>574452.63326399995</v>
      </c>
      <c r="V196" s="189">
        <f t="shared" si="31"/>
        <v>21.300378989211595</v>
      </c>
      <c r="W196" s="188">
        <f t="shared" si="32"/>
        <v>144.59124400000002</v>
      </c>
      <c r="X196" s="189">
        <f t="shared" si="33"/>
        <v>17.663773694288263</v>
      </c>
      <c r="Y196" s="299">
        <f t="shared" si="34"/>
        <v>119.905238</v>
      </c>
    </row>
    <row r="197" spans="1:25" ht="14.25">
      <c r="A197" s="275">
        <v>18</v>
      </c>
      <c r="B197" s="288">
        <v>89816.461456000005</v>
      </c>
      <c r="C197" s="288">
        <v>15393.561648000001</v>
      </c>
      <c r="D197" s="288">
        <v>170288.47200000001</v>
      </c>
      <c r="E197" s="288">
        <v>5987.1689999999999</v>
      </c>
      <c r="F197" s="288">
        <v>0</v>
      </c>
      <c r="G197" s="288">
        <v>52789.493999999999</v>
      </c>
      <c r="H197" s="288">
        <v>94978.32</v>
      </c>
      <c r="I197" s="288">
        <v>111417.49</v>
      </c>
      <c r="J197" s="288">
        <v>12715.05</v>
      </c>
      <c r="K197" s="288">
        <v>9462.3619999999992</v>
      </c>
      <c r="L197" s="288">
        <v>50527.788</v>
      </c>
      <c r="M197" s="288">
        <v>2014.1765</v>
      </c>
      <c r="N197" s="288">
        <v>2784.4014999999999</v>
      </c>
      <c r="O197" s="289">
        <v>618174.74610400002</v>
      </c>
      <c r="P197" s="288">
        <v>-32108.87</v>
      </c>
      <c r="Q197" s="288">
        <v>-3356.2080000000001</v>
      </c>
      <c r="R197" s="288">
        <v>-44998.788</v>
      </c>
      <c r="S197" s="289">
        <v>537710.88010399998</v>
      </c>
      <c r="V197" s="189">
        <f t="shared" si="31"/>
        <v>15.364315769706502</v>
      </c>
      <c r="W197" s="188">
        <f t="shared" si="32"/>
        <v>94.978320000000011</v>
      </c>
      <c r="X197" s="189">
        <f t="shared" si="33"/>
        <v>18.023623692523898</v>
      </c>
      <c r="Y197" s="299">
        <f t="shared" si="34"/>
        <v>111.41749</v>
      </c>
    </row>
    <row r="198" spans="1:25" ht="14.25">
      <c r="A198" s="275">
        <v>19</v>
      </c>
      <c r="B198" s="288">
        <v>84091.531155999997</v>
      </c>
      <c r="C198" s="288">
        <v>14880.497308</v>
      </c>
      <c r="D198" s="288">
        <v>170072.18799999999</v>
      </c>
      <c r="E198" s="288">
        <v>7868.8180000000002</v>
      </c>
      <c r="F198" s="288">
        <v>0</v>
      </c>
      <c r="G198" s="288">
        <v>63337.417000000001</v>
      </c>
      <c r="H198" s="288">
        <v>215292.95300000001</v>
      </c>
      <c r="I198" s="288">
        <v>118447.037</v>
      </c>
      <c r="J198" s="288">
        <v>14592.245999999999</v>
      </c>
      <c r="K198" s="288">
        <v>9679.3349999999991</v>
      </c>
      <c r="L198" s="288">
        <v>51920.398000000001</v>
      </c>
      <c r="M198" s="288">
        <v>1978.4005</v>
      </c>
      <c r="N198" s="288">
        <v>2950.5365000000002</v>
      </c>
      <c r="O198" s="289">
        <v>755111.357464</v>
      </c>
      <c r="P198" s="288">
        <v>-26979.279999999999</v>
      </c>
      <c r="Q198" s="288">
        <v>-3933.489</v>
      </c>
      <c r="R198" s="288">
        <v>-84785.516000000003</v>
      </c>
      <c r="S198" s="289">
        <v>639413.07246399997</v>
      </c>
      <c r="V198" s="189">
        <f t="shared" si="31"/>
        <v>28.511417669977785</v>
      </c>
      <c r="W198" s="188">
        <f t="shared" si="32"/>
        <v>215.29295300000001</v>
      </c>
      <c r="X198" s="189">
        <f t="shared" si="33"/>
        <v>15.686035685888482</v>
      </c>
      <c r="Y198" s="299">
        <f t="shared" si="34"/>
        <v>118.44703699999999</v>
      </c>
    </row>
    <row r="199" spans="1:25" ht="14.25">
      <c r="A199" s="275">
        <v>20</v>
      </c>
      <c r="B199" s="288">
        <v>121953.647564</v>
      </c>
      <c r="C199" s="288">
        <v>20868.194844000001</v>
      </c>
      <c r="D199" s="288">
        <v>169981.86</v>
      </c>
      <c r="E199" s="288">
        <v>8017.4790000000003</v>
      </c>
      <c r="F199" s="288">
        <v>0</v>
      </c>
      <c r="G199" s="288">
        <v>77969.459000000003</v>
      </c>
      <c r="H199" s="288">
        <v>147719.65299999999</v>
      </c>
      <c r="I199" s="288">
        <v>117754.281</v>
      </c>
      <c r="J199" s="288">
        <v>15259.388000000001</v>
      </c>
      <c r="K199" s="288">
        <v>10588.641</v>
      </c>
      <c r="L199" s="288">
        <v>50917.625999999997</v>
      </c>
      <c r="M199" s="288">
        <v>1989.8820000000001</v>
      </c>
      <c r="N199" s="288">
        <v>3015.835</v>
      </c>
      <c r="O199" s="289">
        <v>746035.94640799996</v>
      </c>
      <c r="P199" s="288">
        <v>-26757.440999999999</v>
      </c>
      <c r="Q199" s="288">
        <v>-3744.1010000000001</v>
      </c>
      <c r="R199" s="288">
        <v>-64757.052000000003</v>
      </c>
      <c r="S199" s="289">
        <v>650777.35240800004</v>
      </c>
      <c r="V199" s="189">
        <f t="shared" si="31"/>
        <v>19.800607961484676</v>
      </c>
      <c r="W199" s="188">
        <f t="shared" si="32"/>
        <v>147.71965299999999</v>
      </c>
      <c r="X199" s="189">
        <f t="shared" si="33"/>
        <v>15.783995605970613</v>
      </c>
      <c r="Y199" s="299">
        <f t="shared" si="34"/>
        <v>117.75428100000001</v>
      </c>
    </row>
    <row r="200" spans="1:25" ht="14.25">
      <c r="A200" s="275">
        <v>21</v>
      </c>
      <c r="B200" s="288">
        <v>135217.40179999999</v>
      </c>
      <c r="C200" s="288">
        <v>26562.665720000001</v>
      </c>
      <c r="D200" s="288">
        <v>170063.13200000001</v>
      </c>
      <c r="E200" s="288">
        <v>8045.3289999999997</v>
      </c>
      <c r="F200" s="288">
        <v>0</v>
      </c>
      <c r="G200" s="288">
        <v>63395.650999999998</v>
      </c>
      <c r="H200" s="288">
        <v>138419.94500000001</v>
      </c>
      <c r="I200" s="288">
        <v>99306.64</v>
      </c>
      <c r="J200" s="288">
        <v>10104.579</v>
      </c>
      <c r="K200" s="288">
        <v>10768.378000000001</v>
      </c>
      <c r="L200" s="288">
        <v>49251.616999999998</v>
      </c>
      <c r="M200" s="288">
        <v>2001.5440000000001</v>
      </c>
      <c r="N200" s="288">
        <v>3375.502</v>
      </c>
      <c r="O200" s="289">
        <v>716512.38451999996</v>
      </c>
      <c r="P200" s="288">
        <v>-12464.764999999999</v>
      </c>
      <c r="Q200" s="288">
        <v>-3987.3180000000002</v>
      </c>
      <c r="R200" s="288">
        <v>-36108.921000000002</v>
      </c>
      <c r="S200" s="289">
        <v>663951.38052000001</v>
      </c>
      <c r="V200" s="189">
        <f t="shared" si="31"/>
        <v>19.318569781976507</v>
      </c>
      <c r="W200" s="188">
        <f t="shared" si="32"/>
        <v>138.41994500000001</v>
      </c>
      <c r="X200" s="189">
        <f t="shared" si="33"/>
        <v>13.859724150689548</v>
      </c>
      <c r="Y200" s="299">
        <f t="shared" si="34"/>
        <v>99.306640000000002</v>
      </c>
    </row>
    <row r="201" spans="1:25" ht="14.25">
      <c r="A201" s="275">
        <v>22</v>
      </c>
      <c r="B201" s="288">
        <v>71816.021724000006</v>
      </c>
      <c r="C201" s="288">
        <v>19218.079404</v>
      </c>
      <c r="D201" s="288">
        <v>141228.57199999999</v>
      </c>
      <c r="E201" s="288">
        <v>8058.4089999999997</v>
      </c>
      <c r="F201" s="288">
        <v>0</v>
      </c>
      <c r="G201" s="288">
        <v>35727.756999999998</v>
      </c>
      <c r="H201" s="288">
        <v>374067.73499999999</v>
      </c>
      <c r="I201" s="288">
        <v>66392.804000000004</v>
      </c>
      <c r="J201" s="288">
        <v>1924.326</v>
      </c>
      <c r="K201" s="288">
        <v>8734.7909999999993</v>
      </c>
      <c r="L201" s="288">
        <v>35353.703999999998</v>
      </c>
      <c r="M201" s="288">
        <v>1894.604</v>
      </c>
      <c r="N201" s="288">
        <v>2802.6419999999998</v>
      </c>
      <c r="O201" s="289">
        <v>767219.44512799999</v>
      </c>
      <c r="P201" s="288">
        <v>-30099.398000000001</v>
      </c>
      <c r="Q201" s="288">
        <v>-3946.2330000000002</v>
      </c>
      <c r="R201" s="288">
        <v>-65914.115999999995</v>
      </c>
      <c r="S201" s="289">
        <v>667259.69812800002</v>
      </c>
      <c r="V201" s="189">
        <f t="shared" si="31"/>
        <v>48.75628966072307</v>
      </c>
      <c r="W201" s="188">
        <f t="shared" si="32"/>
        <v>374.06773499999997</v>
      </c>
      <c r="X201" s="189">
        <f t="shared" si="33"/>
        <v>8.6536915118103241</v>
      </c>
      <c r="Y201" s="299">
        <f t="shared" si="34"/>
        <v>66.392803999999998</v>
      </c>
    </row>
    <row r="202" spans="1:25" ht="14.25">
      <c r="A202" s="275">
        <v>23</v>
      </c>
      <c r="B202" s="288">
        <v>63187.058592000001</v>
      </c>
      <c r="C202" s="288">
        <v>21748.968592000001</v>
      </c>
      <c r="D202" s="288">
        <v>133545.82500000001</v>
      </c>
      <c r="E202" s="288">
        <v>7960.3270000000002</v>
      </c>
      <c r="F202" s="288">
        <v>0</v>
      </c>
      <c r="G202" s="288">
        <v>28306.268</v>
      </c>
      <c r="H202" s="288">
        <v>389788.576</v>
      </c>
      <c r="I202" s="288">
        <v>92088.430999999997</v>
      </c>
      <c r="J202" s="288">
        <v>4037.8780000000002</v>
      </c>
      <c r="K202" s="288">
        <v>7083.3959999999997</v>
      </c>
      <c r="L202" s="288">
        <v>32653.241000000002</v>
      </c>
      <c r="M202" s="288">
        <v>1847.2574999999999</v>
      </c>
      <c r="N202" s="288">
        <v>2336.2455</v>
      </c>
      <c r="O202" s="289">
        <v>784583.47218399995</v>
      </c>
      <c r="P202" s="288">
        <v>-42986.036999999997</v>
      </c>
      <c r="Q202" s="288">
        <v>-3810.24</v>
      </c>
      <c r="R202" s="288">
        <v>-68440.289000000004</v>
      </c>
      <c r="S202" s="289">
        <v>669346.90618399996</v>
      </c>
      <c r="V202" s="189">
        <f t="shared" si="31"/>
        <v>49.680956815846237</v>
      </c>
      <c r="W202" s="188">
        <f t="shared" si="32"/>
        <v>389.78857599999998</v>
      </c>
      <c r="X202" s="189">
        <f t="shared" si="33"/>
        <v>11.737238198971834</v>
      </c>
      <c r="Y202" s="299">
        <f t="shared" si="34"/>
        <v>92.088431</v>
      </c>
    </row>
    <row r="203" spans="1:25" ht="14.25">
      <c r="A203" s="275">
        <v>24</v>
      </c>
      <c r="B203" s="288">
        <v>58691.491216000002</v>
      </c>
      <c r="C203" s="288">
        <v>23228.725928</v>
      </c>
      <c r="D203" s="288">
        <v>129135.307</v>
      </c>
      <c r="E203" s="288">
        <v>5733.8720000000003</v>
      </c>
      <c r="F203" s="288">
        <v>0</v>
      </c>
      <c r="G203" s="288">
        <v>34408.947999999997</v>
      </c>
      <c r="H203" s="288">
        <v>347516.29399999999</v>
      </c>
      <c r="I203" s="288">
        <v>92137.27</v>
      </c>
      <c r="J203" s="288">
        <v>4081.9169999999999</v>
      </c>
      <c r="K203" s="288">
        <v>7378.4480000000003</v>
      </c>
      <c r="L203" s="288">
        <v>29981.294999999998</v>
      </c>
      <c r="M203" s="288">
        <v>1873.9135000000001</v>
      </c>
      <c r="N203" s="288">
        <v>2352.6514999999999</v>
      </c>
      <c r="O203" s="289">
        <v>736520.13314399996</v>
      </c>
      <c r="P203" s="288">
        <v>-50209.027999999998</v>
      </c>
      <c r="Q203" s="288">
        <v>-3646.3389999999999</v>
      </c>
      <c r="R203" s="288">
        <v>-76733.099000000002</v>
      </c>
      <c r="S203" s="289">
        <v>605931.66714399995</v>
      </c>
      <c r="V203" s="189">
        <f t="shared" si="31"/>
        <v>47.183543037248612</v>
      </c>
      <c r="W203" s="188">
        <f t="shared" si="32"/>
        <v>347.51629400000002</v>
      </c>
      <c r="X203" s="189">
        <f t="shared" si="33"/>
        <v>12.509810099377946</v>
      </c>
      <c r="Y203" s="299">
        <f t="shared" si="34"/>
        <v>92.137270000000001</v>
      </c>
    </row>
    <row r="204" spans="1:25" ht="14.25">
      <c r="A204" s="275">
        <v>25</v>
      </c>
      <c r="B204" s="288">
        <v>57594.714655999996</v>
      </c>
      <c r="C204" s="288">
        <v>22545.319624</v>
      </c>
      <c r="D204" s="288">
        <v>111721.26300000001</v>
      </c>
      <c r="E204" s="288">
        <v>5727.6310000000003</v>
      </c>
      <c r="F204" s="288">
        <v>0</v>
      </c>
      <c r="G204" s="288">
        <v>35334.142999999996</v>
      </c>
      <c r="H204" s="288">
        <v>358169.18199999997</v>
      </c>
      <c r="I204" s="288">
        <v>47981.995000000003</v>
      </c>
      <c r="J204" s="288">
        <v>279.57900000000001</v>
      </c>
      <c r="K204" s="288">
        <v>7339.3109999999997</v>
      </c>
      <c r="L204" s="288">
        <v>29406.561000000002</v>
      </c>
      <c r="M204" s="288">
        <v>1873.3924999999999</v>
      </c>
      <c r="N204" s="288">
        <v>2309.4164999999998</v>
      </c>
      <c r="O204" s="289">
        <v>680282.50827999995</v>
      </c>
      <c r="P204" s="288">
        <v>-51943.675000000003</v>
      </c>
      <c r="Q204" s="288">
        <v>-3542.3130000000001</v>
      </c>
      <c r="R204" s="288">
        <v>-46646.082000000002</v>
      </c>
      <c r="S204" s="289">
        <v>578150.43828</v>
      </c>
      <c r="V204" s="189">
        <f t="shared" si="31"/>
        <v>52.650064883423376</v>
      </c>
      <c r="W204" s="188">
        <f t="shared" si="32"/>
        <v>358.16918199999998</v>
      </c>
      <c r="X204" s="189">
        <f t="shared" si="33"/>
        <v>7.0532454408266094</v>
      </c>
      <c r="Y204" s="299">
        <f t="shared" si="34"/>
        <v>47.981995000000005</v>
      </c>
    </row>
    <row r="205" spans="1:25" ht="14.25">
      <c r="A205" s="275">
        <v>26</v>
      </c>
      <c r="B205" s="288">
        <v>88528.326335999998</v>
      </c>
      <c r="C205" s="288">
        <v>19787.127248000001</v>
      </c>
      <c r="D205" s="288">
        <v>118453.274</v>
      </c>
      <c r="E205" s="288">
        <v>7575.5609999999997</v>
      </c>
      <c r="F205" s="288">
        <v>0</v>
      </c>
      <c r="G205" s="288">
        <v>42248.455000000002</v>
      </c>
      <c r="H205" s="288">
        <v>367254.15</v>
      </c>
      <c r="I205" s="288">
        <v>80490.255999999994</v>
      </c>
      <c r="J205" s="288">
        <v>2766.9630000000002</v>
      </c>
      <c r="K205" s="288">
        <v>6402.36</v>
      </c>
      <c r="L205" s="288">
        <v>30655.016</v>
      </c>
      <c r="M205" s="288">
        <v>1800.4290000000001</v>
      </c>
      <c r="N205" s="288">
        <v>2242.7339999999999</v>
      </c>
      <c r="O205" s="289">
        <v>768204.65158399998</v>
      </c>
      <c r="P205" s="288">
        <v>-41806.053</v>
      </c>
      <c r="Q205" s="288">
        <v>-4739.7749999999996</v>
      </c>
      <c r="R205" s="288">
        <v>-45603.351999999999</v>
      </c>
      <c r="S205" s="289">
        <v>676055.47158400004</v>
      </c>
      <c r="V205" s="189">
        <f t="shared" si="31"/>
        <v>47.806811536839845</v>
      </c>
      <c r="W205" s="188">
        <f t="shared" si="32"/>
        <v>367.25415000000004</v>
      </c>
      <c r="X205" s="189">
        <f t="shared" si="33"/>
        <v>10.477710052136898</v>
      </c>
      <c r="Y205" s="299">
        <f t="shared" si="34"/>
        <v>80.490255999999988</v>
      </c>
    </row>
    <row r="206" spans="1:25" ht="14.25">
      <c r="A206" s="275">
        <v>27</v>
      </c>
      <c r="B206" s="288">
        <v>99713.493579999995</v>
      </c>
      <c r="C206" s="288">
        <v>25412.420411999999</v>
      </c>
      <c r="D206" s="288">
        <v>119943.215</v>
      </c>
      <c r="E206" s="288">
        <v>7638.7950000000001</v>
      </c>
      <c r="F206" s="288">
        <v>0</v>
      </c>
      <c r="G206" s="288">
        <v>37833.103999999999</v>
      </c>
      <c r="H206" s="288">
        <v>337530.875</v>
      </c>
      <c r="I206" s="288">
        <v>96977.451000000001</v>
      </c>
      <c r="J206" s="288">
        <v>10438.85</v>
      </c>
      <c r="K206" s="288">
        <v>7241.2610000000004</v>
      </c>
      <c r="L206" s="288">
        <v>31667.886999999999</v>
      </c>
      <c r="M206" s="288">
        <v>1313.9855</v>
      </c>
      <c r="N206" s="288">
        <v>1870.0664999999999</v>
      </c>
      <c r="O206" s="289">
        <v>777581.40399200004</v>
      </c>
      <c r="P206" s="288">
        <v>-41168.010999999999</v>
      </c>
      <c r="Q206" s="288">
        <v>-4647.1530000000002</v>
      </c>
      <c r="R206" s="288">
        <v>-40236.587</v>
      </c>
      <c r="S206" s="289">
        <v>691529.65299199999</v>
      </c>
      <c r="V206" s="189">
        <f t="shared" si="31"/>
        <v>43.407786408877726</v>
      </c>
      <c r="W206" s="188">
        <f t="shared" si="32"/>
        <v>337.53087499999998</v>
      </c>
      <c r="X206" s="189">
        <f t="shared" si="33"/>
        <v>12.471678270870497</v>
      </c>
      <c r="Y206" s="299">
        <f t="shared" si="34"/>
        <v>96.977451000000002</v>
      </c>
    </row>
    <row r="207" spans="1:25" ht="14.25">
      <c r="A207" s="275">
        <v>28</v>
      </c>
      <c r="B207" s="288">
        <v>110251.25290799999</v>
      </c>
      <c r="C207" s="288">
        <v>30412.268843999998</v>
      </c>
      <c r="D207" s="288">
        <v>133664.28599999999</v>
      </c>
      <c r="E207" s="288">
        <v>7698.8320000000003</v>
      </c>
      <c r="F207" s="288">
        <v>0</v>
      </c>
      <c r="G207" s="288">
        <v>53777.644</v>
      </c>
      <c r="H207" s="288">
        <v>263647.848</v>
      </c>
      <c r="I207" s="288">
        <v>119966.66899999999</v>
      </c>
      <c r="J207" s="288">
        <v>15118.637000000001</v>
      </c>
      <c r="K207" s="288">
        <v>7484.99</v>
      </c>
      <c r="L207" s="288">
        <v>32682.25</v>
      </c>
      <c r="M207" s="288">
        <v>1495.6804999999999</v>
      </c>
      <c r="N207" s="288">
        <v>2244.4744999999998</v>
      </c>
      <c r="O207" s="289">
        <v>778444.83275199996</v>
      </c>
      <c r="P207" s="288">
        <v>-37581.523000000001</v>
      </c>
      <c r="Q207" s="288">
        <v>-5024.16</v>
      </c>
      <c r="R207" s="288">
        <v>-54772.228999999999</v>
      </c>
      <c r="S207" s="289">
        <v>681066.92075199995</v>
      </c>
      <c r="V207" s="189">
        <f t="shared" si="31"/>
        <v>33.868533376724713</v>
      </c>
      <c r="W207" s="188">
        <f t="shared" si="32"/>
        <v>263.64784800000001</v>
      </c>
      <c r="X207" s="189">
        <f t="shared" si="33"/>
        <v>15.411068832699087</v>
      </c>
      <c r="Y207" s="299">
        <f t="shared" si="34"/>
        <v>119.966669</v>
      </c>
    </row>
    <row r="208" spans="1:25" ht="14.25">
      <c r="A208" s="275">
        <v>29</v>
      </c>
      <c r="B208" s="288">
        <v>114432.88928800001</v>
      </c>
      <c r="C208" s="288">
        <v>24367.649000000001</v>
      </c>
      <c r="D208" s="288">
        <v>137738.177</v>
      </c>
      <c r="E208" s="288">
        <v>7719.875</v>
      </c>
      <c r="F208" s="288">
        <v>0</v>
      </c>
      <c r="G208" s="288">
        <v>37164.042000000001</v>
      </c>
      <c r="H208" s="288">
        <v>274955.31400000001</v>
      </c>
      <c r="I208" s="288">
        <v>114590.726</v>
      </c>
      <c r="J208" s="288">
        <v>12128.393</v>
      </c>
      <c r="K208" s="288">
        <v>8258.85</v>
      </c>
      <c r="L208" s="288">
        <v>32907.262999999999</v>
      </c>
      <c r="M208" s="288">
        <v>1179.337</v>
      </c>
      <c r="N208" s="288">
        <v>1833.453</v>
      </c>
      <c r="O208" s="289">
        <v>767275.96828799997</v>
      </c>
      <c r="P208" s="288">
        <v>-34621.339</v>
      </c>
      <c r="Q208" s="288">
        <v>-4065.942</v>
      </c>
      <c r="R208" s="288">
        <v>-50978.41</v>
      </c>
      <c r="S208" s="289">
        <v>677610.27728799998</v>
      </c>
      <c r="V208" s="189">
        <f t="shared" si="31"/>
        <v>35.835256852042377</v>
      </c>
      <c r="W208" s="188">
        <f t="shared" si="32"/>
        <v>274.95531399999999</v>
      </c>
      <c r="X208" s="189">
        <f t="shared" si="33"/>
        <v>14.934747175215572</v>
      </c>
      <c r="Y208" s="299">
        <f t="shared" si="34"/>
        <v>114.59072599999999</v>
      </c>
    </row>
    <row r="209" spans="1:25" ht="14.25">
      <c r="V209" s="189" t="str">
        <f t="shared" si="31"/>
        <v/>
      </c>
      <c r="W209" s="188" t="str">
        <f t="shared" si="32"/>
        <v/>
      </c>
      <c r="X209" s="189" t="str">
        <f t="shared" si="33"/>
        <v/>
      </c>
      <c r="Y209" s="299" t="str">
        <f t="shared" si="34"/>
        <v/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si="33"/>
        <v/>
      </c>
      <c r="Y210" s="299" t="str">
        <f t="shared" si="34"/>
        <v/>
      </c>
    </row>
    <row r="211" spans="1:25">
      <c r="G211">
        <f>MAX(G180:G210)</f>
        <v>128760.935</v>
      </c>
      <c r="H211">
        <f>MAX(H180:H210)</f>
        <v>394179.21899999998</v>
      </c>
      <c r="I211" s="44">
        <f>MAX(I180:I210)</f>
        <v>119966.66899999999</v>
      </c>
    </row>
    <row r="212" spans="1:25" ht="14.25">
      <c r="I212" s="288"/>
      <c r="V212" s="296"/>
      <c r="W212" s="297"/>
      <c r="X212" s="296"/>
      <c r="Y212" s="298"/>
    </row>
    <row r="215" spans="1:25">
      <c r="A215" s="166" t="s">
        <v>31</v>
      </c>
      <c r="B215" s="325" t="s">
        <v>242</v>
      </c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25">
      <c r="A217" s="166" t="s">
        <v>106</v>
      </c>
      <c r="B217" s="321" t="s">
        <v>120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</row>
    <row r="218" spans="1:25">
      <c r="A218" s="170" t="s">
        <v>107</v>
      </c>
      <c r="B218" s="300" t="s">
        <v>2</v>
      </c>
      <c r="C218" s="300" t="s">
        <v>81</v>
      </c>
      <c r="D218" s="300" t="s">
        <v>3</v>
      </c>
      <c r="E218" s="300" t="s">
        <v>4</v>
      </c>
      <c r="F218" s="300" t="s">
        <v>95</v>
      </c>
      <c r="G218" s="300" t="s">
        <v>11</v>
      </c>
      <c r="H218" s="300" t="s">
        <v>5</v>
      </c>
      <c r="I218" s="300" t="s">
        <v>6</v>
      </c>
      <c r="J218" s="300" t="s">
        <v>7</v>
      </c>
      <c r="K218" s="300" t="s">
        <v>8</v>
      </c>
      <c r="L218" s="300" t="s">
        <v>9</v>
      </c>
      <c r="M218" s="300" t="s">
        <v>69</v>
      </c>
      <c r="N218" s="300" t="s">
        <v>70</v>
      </c>
      <c r="O218" s="185" t="s">
        <v>10</v>
      </c>
      <c r="P218" s="300" t="s">
        <v>121</v>
      </c>
      <c r="Q218" s="300" t="s">
        <v>97</v>
      </c>
      <c r="R218" s="300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3.2700912039999999</v>
      </c>
      <c r="C220" s="288">
        <v>0.33670950799999999</v>
      </c>
      <c r="D220" s="288">
        <v>6.9924609999999996</v>
      </c>
      <c r="E220" s="288">
        <v>0.241094</v>
      </c>
      <c r="F220" s="288">
        <v>0</v>
      </c>
      <c r="G220" s="288">
        <v>0.68111200000000005</v>
      </c>
      <c r="H220" s="288">
        <v>16.403064000000001</v>
      </c>
      <c r="I220" s="288">
        <v>9.2999999999999997E-5</v>
      </c>
      <c r="J220" s="288">
        <v>6.6379999999999998E-3</v>
      </c>
      <c r="K220" s="288">
        <v>0.24956999999999999</v>
      </c>
      <c r="L220" s="288">
        <v>1.375631</v>
      </c>
      <c r="M220" s="288">
        <v>8.3923999999999999E-2</v>
      </c>
      <c r="N220" s="288">
        <v>0.111847</v>
      </c>
      <c r="O220" s="289">
        <v>29.752234712</v>
      </c>
      <c r="P220" s="288">
        <v>-2.7167089999999998</v>
      </c>
      <c r="Q220" s="288">
        <v>-0.101909</v>
      </c>
      <c r="R220" s="288">
        <v>-1.57379</v>
      </c>
      <c r="S220" s="289">
        <v>25.359826712</v>
      </c>
      <c r="V220" s="189">
        <f>IFERROR(H220/O220*100,"")</f>
        <v>55.13220824849212</v>
      </c>
    </row>
    <row r="221" spans="1:25" ht="14.25">
      <c r="A221" s="275">
        <v>2</v>
      </c>
      <c r="B221" s="288">
        <v>2.567971612</v>
      </c>
      <c r="C221" s="288">
        <v>0.52521861199999997</v>
      </c>
      <c r="D221" s="288">
        <v>6.7843929999999997</v>
      </c>
      <c r="E221" s="288">
        <v>0.24088699999999999</v>
      </c>
      <c r="F221" s="288">
        <v>0</v>
      </c>
      <c r="G221" s="288">
        <v>0.73292299999999999</v>
      </c>
      <c r="H221" s="288">
        <v>16.537749999999999</v>
      </c>
      <c r="I221" s="288">
        <v>8.6000000000000003E-5</v>
      </c>
      <c r="J221" s="288">
        <v>6.6020000000000002E-3</v>
      </c>
      <c r="K221" s="288">
        <v>0.23477600000000001</v>
      </c>
      <c r="L221" s="288">
        <v>1.3478019999999999</v>
      </c>
      <c r="M221" s="288">
        <v>8.5036500000000001E-2</v>
      </c>
      <c r="N221" s="288">
        <v>0.1105085</v>
      </c>
      <c r="O221" s="289">
        <v>29.173954223999999</v>
      </c>
      <c r="P221" s="288">
        <v>-3.1693690000000001</v>
      </c>
      <c r="Q221" s="288">
        <v>-0.101952</v>
      </c>
      <c r="R221" s="288">
        <v>-2.2075109999999998</v>
      </c>
      <c r="S221" s="289">
        <v>23.695122223999999</v>
      </c>
      <c r="V221" s="189">
        <f t="shared" ref="V221:V243" si="35">IFERROR(H221/O221*100,"")</f>
        <v>56.686693456162317</v>
      </c>
    </row>
    <row r="222" spans="1:25" ht="14.25">
      <c r="A222" s="275">
        <v>3</v>
      </c>
      <c r="B222" s="288">
        <v>2.292937936</v>
      </c>
      <c r="C222" s="288">
        <v>0.60168944000000002</v>
      </c>
      <c r="D222" s="288">
        <v>6.5744889999999998</v>
      </c>
      <c r="E222" s="288">
        <v>0.24094499999999999</v>
      </c>
      <c r="F222" s="288">
        <v>0</v>
      </c>
      <c r="G222" s="288">
        <v>0.84568399999999999</v>
      </c>
      <c r="H222" s="288">
        <v>16.434802000000001</v>
      </c>
      <c r="I222" s="288">
        <v>8.2999999999999998E-5</v>
      </c>
      <c r="J222" s="288">
        <v>6.6449999999999999E-3</v>
      </c>
      <c r="K222" s="288">
        <v>0.233601</v>
      </c>
      <c r="L222" s="288">
        <v>1.2998209999999999</v>
      </c>
      <c r="M222" s="288">
        <v>8.5083500000000006E-2</v>
      </c>
      <c r="N222" s="288">
        <v>0.1116875</v>
      </c>
      <c r="O222" s="289">
        <v>28.727468376000001</v>
      </c>
      <c r="P222" s="288">
        <v>-3.206826</v>
      </c>
      <c r="Q222" s="288">
        <v>-0.101823</v>
      </c>
      <c r="R222" s="288">
        <v>-2.9819460000000002</v>
      </c>
      <c r="S222" s="289">
        <v>22.436873376000001</v>
      </c>
      <c r="V222" s="189">
        <f t="shared" si="35"/>
        <v>57.20936416983492</v>
      </c>
    </row>
    <row r="223" spans="1:25" ht="14.25">
      <c r="A223" s="275">
        <v>4</v>
      </c>
      <c r="B223" s="288">
        <v>1.752910116</v>
      </c>
      <c r="C223" s="288">
        <v>0.64664690000000002</v>
      </c>
      <c r="D223" s="288">
        <v>6.4634119999999999</v>
      </c>
      <c r="E223" s="288">
        <v>0.24101800000000001</v>
      </c>
      <c r="F223" s="288">
        <v>0</v>
      </c>
      <c r="G223" s="288">
        <v>0.66297499999999998</v>
      </c>
      <c r="H223" s="288">
        <v>17.046060000000001</v>
      </c>
      <c r="I223" s="288">
        <v>4.8999999999999998E-5</v>
      </c>
      <c r="J223" s="288">
        <v>6.6030000000000004E-3</v>
      </c>
      <c r="K223" s="288">
        <v>0.225769</v>
      </c>
      <c r="L223" s="288">
        <v>1.314659</v>
      </c>
      <c r="M223" s="288">
        <v>8.5029999999999994E-2</v>
      </c>
      <c r="N223" s="288">
        <v>0.112332</v>
      </c>
      <c r="O223" s="289">
        <v>28.557464016000001</v>
      </c>
      <c r="P223" s="288">
        <v>-2.8469739999999999</v>
      </c>
      <c r="Q223" s="288">
        <v>-0.101865</v>
      </c>
      <c r="R223" s="288">
        <v>-3.8938130000000002</v>
      </c>
      <c r="S223" s="289">
        <v>21.714812016</v>
      </c>
      <c r="V223" s="189">
        <f t="shared" si="35"/>
        <v>59.69038423877393</v>
      </c>
    </row>
    <row r="224" spans="1:25" ht="14.25">
      <c r="A224" s="275">
        <v>5</v>
      </c>
      <c r="B224" s="288">
        <v>1.517656924</v>
      </c>
      <c r="C224" s="288">
        <v>0.57893673999999995</v>
      </c>
      <c r="D224" s="288">
        <v>6.4672999999999998</v>
      </c>
      <c r="E224" s="288">
        <v>0.24095</v>
      </c>
      <c r="F224" s="288">
        <v>0</v>
      </c>
      <c r="G224" s="288">
        <v>0.67780799999999997</v>
      </c>
      <c r="H224" s="288">
        <v>17.404498</v>
      </c>
      <c r="I224" s="288">
        <v>1E-4</v>
      </c>
      <c r="J224" s="288">
        <v>6.7099999999999998E-3</v>
      </c>
      <c r="K224" s="288">
        <v>0.228325</v>
      </c>
      <c r="L224" s="288">
        <v>1.295091</v>
      </c>
      <c r="M224" s="288">
        <v>8.4455000000000002E-2</v>
      </c>
      <c r="N224" s="288">
        <v>0.113325</v>
      </c>
      <c r="O224" s="289">
        <v>28.615155664</v>
      </c>
      <c r="P224" s="288">
        <v>-3.6343489999999998</v>
      </c>
      <c r="Q224" s="288">
        <v>-0.101865</v>
      </c>
      <c r="R224" s="288">
        <v>-3.5516269999999999</v>
      </c>
      <c r="S224" s="289">
        <v>21.327314663999999</v>
      </c>
      <c r="V224" s="189">
        <f t="shared" si="35"/>
        <v>60.822657071532745</v>
      </c>
    </row>
    <row r="225" spans="1:22" ht="14.25">
      <c r="A225" s="275">
        <v>6</v>
      </c>
      <c r="B225" s="288">
        <v>1.6226166200000001</v>
      </c>
      <c r="C225" s="288">
        <v>0.66907050000000001</v>
      </c>
      <c r="D225" s="288">
        <v>6.4703140000000001</v>
      </c>
      <c r="E225" s="288">
        <v>0.240783</v>
      </c>
      <c r="F225" s="288">
        <v>0</v>
      </c>
      <c r="G225" s="288">
        <v>0.75273900000000005</v>
      </c>
      <c r="H225" s="288">
        <v>17.378295000000001</v>
      </c>
      <c r="I225" s="288">
        <v>3.3700000000000001E-4</v>
      </c>
      <c r="J225" s="288">
        <v>6.4570000000000001E-3</v>
      </c>
      <c r="K225" s="288">
        <v>0.22972000000000001</v>
      </c>
      <c r="L225" s="288">
        <v>1.284734</v>
      </c>
      <c r="M225" s="288">
        <v>8.4657499999999997E-2</v>
      </c>
      <c r="N225" s="288">
        <v>0.1134455</v>
      </c>
      <c r="O225" s="289">
        <v>28.85316912</v>
      </c>
      <c r="P225" s="288">
        <v>-3.8626079999999998</v>
      </c>
      <c r="Q225" s="288">
        <v>-0.101823</v>
      </c>
      <c r="R225" s="288">
        <v>-3.6351659999999999</v>
      </c>
      <c r="S225" s="289">
        <v>21.253572120000001</v>
      </c>
      <c r="V225" s="189">
        <f t="shared" si="35"/>
        <v>60.230108268952605</v>
      </c>
    </row>
    <row r="226" spans="1:22" ht="14.25">
      <c r="A226" s="275">
        <v>7</v>
      </c>
      <c r="B226" s="288">
        <v>1.6612781240000001</v>
      </c>
      <c r="C226" s="288">
        <v>0.66815176399999998</v>
      </c>
      <c r="D226" s="288">
        <v>6.4697979999999999</v>
      </c>
      <c r="E226" s="288">
        <v>0.240674</v>
      </c>
      <c r="F226" s="288">
        <v>0</v>
      </c>
      <c r="G226" s="288">
        <v>0.71271200000000001</v>
      </c>
      <c r="H226" s="288">
        <v>17.878253000000001</v>
      </c>
      <c r="I226" s="288">
        <v>6.4999999999999997E-4</v>
      </c>
      <c r="J226" s="288">
        <v>5.8830000000000002E-3</v>
      </c>
      <c r="K226" s="288">
        <v>0.22555800000000001</v>
      </c>
      <c r="L226" s="288">
        <v>1.279317</v>
      </c>
      <c r="M226" s="288">
        <v>8.4307499999999994E-2</v>
      </c>
      <c r="N226" s="288">
        <v>0.11172749999999999</v>
      </c>
      <c r="O226" s="289">
        <v>29.338309888000001</v>
      </c>
      <c r="P226" s="288">
        <v>-3.8211599999999999</v>
      </c>
      <c r="Q226" s="288">
        <v>-0.102988</v>
      </c>
      <c r="R226" s="288">
        <v>-3.5537399999999999</v>
      </c>
      <c r="S226" s="289">
        <v>21.860421888000001</v>
      </c>
      <c r="V226" s="189">
        <f t="shared" si="35"/>
        <v>60.938251277087339</v>
      </c>
    </row>
    <row r="227" spans="1:22" ht="14.25">
      <c r="A227" s="275">
        <v>8</v>
      </c>
      <c r="B227" s="288">
        <v>2.4431993240000001</v>
      </c>
      <c r="C227" s="288">
        <v>0.71353818800000002</v>
      </c>
      <c r="D227" s="288">
        <v>6.4740900000000003</v>
      </c>
      <c r="E227" s="288">
        <v>0.23959</v>
      </c>
      <c r="F227" s="288">
        <v>0</v>
      </c>
      <c r="G227" s="288">
        <v>0.90273000000000003</v>
      </c>
      <c r="H227" s="288">
        <v>17.791264999999999</v>
      </c>
      <c r="I227" s="288">
        <v>1.4040000000000001E-3</v>
      </c>
      <c r="J227" s="288">
        <v>6.1520000000000004E-3</v>
      </c>
      <c r="K227" s="288">
        <v>0.22500899999999999</v>
      </c>
      <c r="L227" s="288">
        <v>1.282478</v>
      </c>
      <c r="M227" s="288">
        <v>8.4053000000000003E-2</v>
      </c>
      <c r="N227" s="288">
        <v>0.10799599999999999</v>
      </c>
      <c r="O227" s="289">
        <v>30.271504512</v>
      </c>
      <c r="P227" s="288">
        <v>-3.3068680000000001</v>
      </c>
      <c r="Q227" s="288">
        <v>-0.15254000000000001</v>
      </c>
      <c r="R227" s="288">
        <v>-3.625038</v>
      </c>
      <c r="S227" s="289">
        <v>23.187058512</v>
      </c>
      <c r="V227" s="189">
        <f t="shared" si="35"/>
        <v>58.772318346276187</v>
      </c>
    </row>
    <row r="228" spans="1:22" ht="14.25">
      <c r="A228" s="275">
        <v>9</v>
      </c>
      <c r="B228" s="288">
        <v>3.4005437120000002</v>
      </c>
      <c r="C228" s="288">
        <v>0.75873019200000003</v>
      </c>
      <c r="D228" s="288">
        <v>6.4746139999999999</v>
      </c>
      <c r="E228" s="288">
        <v>0.237594</v>
      </c>
      <c r="F228" s="288">
        <v>0</v>
      </c>
      <c r="G228" s="288">
        <v>0.74596499999999999</v>
      </c>
      <c r="H228" s="288">
        <v>17.404916</v>
      </c>
      <c r="I228" s="288">
        <v>0.42905199999999999</v>
      </c>
      <c r="J228" s="288">
        <v>6.221E-3</v>
      </c>
      <c r="K228" s="288">
        <v>0.22616700000000001</v>
      </c>
      <c r="L228" s="288">
        <v>1.2738830000000001</v>
      </c>
      <c r="M228" s="288">
        <v>8.5000000000000006E-2</v>
      </c>
      <c r="N228" s="288">
        <v>0.110386</v>
      </c>
      <c r="O228" s="289">
        <v>31.153071904000001</v>
      </c>
      <c r="P228" s="288">
        <v>-2.7625380000000002</v>
      </c>
      <c r="Q228" s="288">
        <v>-0.178675</v>
      </c>
      <c r="R228" s="288">
        <v>-3.7502849999999999</v>
      </c>
      <c r="S228" s="289">
        <v>24.461573904000002</v>
      </c>
      <c r="V228" s="189">
        <f t="shared" si="35"/>
        <v>55.869020087759758</v>
      </c>
    </row>
    <row r="229" spans="1:22" ht="14.25">
      <c r="A229" s="275">
        <v>10</v>
      </c>
      <c r="B229" s="288">
        <v>2.662092532</v>
      </c>
      <c r="C229" s="288">
        <v>0.69100334799999996</v>
      </c>
      <c r="D229" s="288">
        <v>6.4741010000000001</v>
      </c>
      <c r="E229" s="288">
        <v>0.23747499999999999</v>
      </c>
      <c r="F229" s="288">
        <v>0</v>
      </c>
      <c r="G229" s="288">
        <v>0.87754600000000005</v>
      </c>
      <c r="H229" s="288">
        <v>16.846453</v>
      </c>
      <c r="I229" s="288">
        <v>3.923772</v>
      </c>
      <c r="J229" s="288">
        <v>6.1840000000000003E-3</v>
      </c>
      <c r="K229" s="288">
        <v>0.221276</v>
      </c>
      <c r="L229" s="288">
        <v>1.276735</v>
      </c>
      <c r="M229" s="288">
        <v>8.4487999999999994E-2</v>
      </c>
      <c r="N229" s="288">
        <v>0.109809</v>
      </c>
      <c r="O229" s="289">
        <v>33.410934879999999</v>
      </c>
      <c r="P229" s="288">
        <v>-2.6924579999999998</v>
      </c>
      <c r="Q229" s="288">
        <v>-0.1782</v>
      </c>
      <c r="R229" s="288">
        <v>-4.3139950000000002</v>
      </c>
      <c r="S229" s="289">
        <v>26.226281879999998</v>
      </c>
      <c r="V229" s="189">
        <f t="shared" si="35"/>
        <v>50.421974304240123</v>
      </c>
    </row>
    <row r="230" spans="1:22" ht="14.25">
      <c r="A230" s="275">
        <v>11</v>
      </c>
      <c r="B230" s="288">
        <v>1.4990171560000001</v>
      </c>
      <c r="C230" s="288">
        <v>0.602900196</v>
      </c>
      <c r="D230" s="288">
        <v>6.4740780000000004</v>
      </c>
      <c r="E230" s="288">
        <v>0.246922</v>
      </c>
      <c r="F230" s="288">
        <v>0</v>
      </c>
      <c r="G230" s="288">
        <v>1.0591429999999999</v>
      </c>
      <c r="H230" s="288">
        <v>15.507764</v>
      </c>
      <c r="I230" s="288">
        <v>7.9781180000000003</v>
      </c>
      <c r="J230" s="288">
        <v>6.5579999999999996E-3</v>
      </c>
      <c r="K230" s="288">
        <v>0.222885</v>
      </c>
      <c r="L230" s="288">
        <v>1.284465</v>
      </c>
      <c r="M230" s="288">
        <v>8.41755E-2</v>
      </c>
      <c r="N230" s="288">
        <v>0.10942549999999999</v>
      </c>
      <c r="O230" s="289">
        <v>35.075451352000002</v>
      </c>
      <c r="P230" s="288">
        <v>-3.6954829999999999</v>
      </c>
      <c r="Q230" s="288">
        <v>-0.15202099999999999</v>
      </c>
      <c r="R230" s="288">
        <v>-4.1228980000000002</v>
      </c>
      <c r="S230" s="289">
        <v>27.105049352000002</v>
      </c>
      <c r="V230" s="189">
        <f t="shared" si="35"/>
        <v>44.21258573231659</v>
      </c>
    </row>
    <row r="231" spans="1:22" ht="14.25">
      <c r="A231" s="275">
        <v>12</v>
      </c>
      <c r="B231" s="288">
        <v>1.190229896</v>
      </c>
      <c r="C231" s="288">
        <v>0.63768864000000003</v>
      </c>
      <c r="D231" s="288">
        <v>6.4738249999999997</v>
      </c>
      <c r="E231" s="288">
        <v>0.29977999999999999</v>
      </c>
      <c r="F231" s="288">
        <v>0</v>
      </c>
      <c r="G231" s="288">
        <v>1.0112410000000001</v>
      </c>
      <c r="H231" s="288">
        <v>14.781874999999999</v>
      </c>
      <c r="I231" s="288">
        <v>9.5304760000000002</v>
      </c>
      <c r="J231" s="288">
        <v>2.2065999999999999E-2</v>
      </c>
      <c r="K231" s="288">
        <v>0.22212000000000001</v>
      </c>
      <c r="L231" s="288">
        <v>1.2464219999999999</v>
      </c>
      <c r="M231" s="288">
        <v>8.2454E-2</v>
      </c>
      <c r="N231" s="288">
        <v>0.1074</v>
      </c>
      <c r="O231" s="289">
        <v>35.605577535999998</v>
      </c>
      <c r="P231" s="288">
        <v>-4.0273159999999999</v>
      </c>
      <c r="Q231" s="288">
        <v>-0.102773</v>
      </c>
      <c r="R231" s="288">
        <v>-4.2598050000000001</v>
      </c>
      <c r="S231" s="289">
        <v>27.215683536</v>
      </c>
      <c r="V231" s="189">
        <f t="shared" si="35"/>
        <v>41.515616436931488</v>
      </c>
    </row>
    <row r="232" spans="1:22" ht="14.25">
      <c r="A232" s="275">
        <v>13</v>
      </c>
      <c r="B232" s="288">
        <v>1.129419352</v>
      </c>
      <c r="C232" s="288">
        <v>0.69257357600000002</v>
      </c>
      <c r="D232" s="288">
        <v>6.4753660000000002</v>
      </c>
      <c r="E232" s="288">
        <v>0.25373000000000001</v>
      </c>
      <c r="F232" s="288">
        <v>0</v>
      </c>
      <c r="G232" s="288">
        <v>1.125021</v>
      </c>
      <c r="H232" s="288">
        <v>15.261799999999999</v>
      </c>
      <c r="I232" s="288">
        <v>9.2616289999999992</v>
      </c>
      <c r="J232" s="288">
        <v>5.2562999999999999E-2</v>
      </c>
      <c r="K232" s="288">
        <v>0.22503300000000001</v>
      </c>
      <c r="L232" s="288">
        <v>1.2172670000000001</v>
      </c>
      <c r="M232" s="288">
        <v>8.18305E-2</v>
      </c>
      <c r="N232" s="288">
        <v>0.1078595</v>
      </c>
      <c r="O232" s="289">
        <v>35.884091927999997</v>
      </c>
      <c r="P232" s="288">
        <v>-4.092117</v>
      </c>
      <c r="Q232" s="288">
        <v>-9.9792000000000006E-2</v>
      </c>
      <c r="R232" s="288">
        <v>-4.5621409999999996</v>
      </c>
      <c r="S232" s="289">
        <v>27.130041928000001</v>
      </c>
      <c r="V232" s="189">
        <f t="shared" si="35"/>
        <v>42.530824050451642</v>
      </c>
    </row>
    <row r="233" spans="1:22" ht="14.25">
      <c r="A233" s="275">
        <v>14</v>
      </c>
      <c r="B233" s="288">
        <v>0.95345730799999995</v>
      </c>
      <c r="C233" s="288">
        <v>0.79789489999999996</v>
      </c>
      <c r="D233" s="288">
        <v>6.4736279999999997</v>
      </c>
      <c r="E233" s="288">
        <v>0.23899899999999999</v>
      </c>
      <c r="F233" s="288">
        <v>0</v>
      </c>
      <c r="G233" s="288">
        <v>1.000257</v>
      </c>
      <c r="H233" s="288">
        <v>15.504001000000001</v>
      </c>
      <c r="I233" s="288">
        <v>9.7000589999999995</v>
      </c>
      <c r="J233" s="288">
        <v>5.8469E-2</v>
      </c>
      <c r="K233" s="288">
        <v>0.22380700000000001</v>
      </c>
      <c r="L233" s="288">
        <v>1.222688</v>
      </c>
      <c r="M233" s="288">
        <v>7.1474999999999997E-2</v>
      </c>
      <c r="N233" s="288">
        <v>0.100562</v>
      </c>
      <c r="O233" s="289">
        <v>36.345297207999998</v>
      </c>
      <c r="P233" s="288">
        <v>-4.241841</v>
      </c>
      <c r="Q233" s="288">
        <v>-0.10177899999999999</v>
      </c>
      <c r="R233" s="288">
        <v>-4.5644780000000003</v>
      </c>
      <c r="S233" s="289">
        <v>27.437199207999999</v>
      </c>
      <c r="V233" s="189">
        <f t="shared" si="35"/>
        <v>42.657516077726285</v>
      </c>
    </row>
    <row r="234" spans="1:22" ht="14.25">
      <c r="A234" s="275">
        <v>15</v>
      </c>
      <c r="B234" s="288">
        <v>1.143640344</v>
      </c>
      <c r="C234" s="288">
        <v>0.79492230399999997</v>
      </c>
      <c r="D234" s="288">
        <v>6.4774599999999998</v>
      </c>
      <c r="E234" s="288">
        <v>0.238788</v>
      </c>
      <c r="F234" s="288">
        <v>0</v>
      </c>
      <c r="G234" s="288">
        <v>1.0515810000000001</v>
      </c>
      <c r="H234" s="288">
        <v>15.136376</v>
      </c>
      <c r="I234" s="288">
        <v>9.2434609999999999</v>
      </c>
      <c r="J234" s="288">
        <v>4.9188000000000003E-2</v>
      </c>
      <c r="K234" s="288">
        <v>0.222856</v>
      </c>
      <c r="L234" s="288">
        <v>1.2381009999999999</v>
      </c>
      <c r="M234" s="288">
        <v>5.2606E-2</v>
      </c>
      <c r="N234" s="288">
        <v>8.133E-2</v>
      </c>
      <c r="O234" s="289">
        <v>35.730309648000002</v>
      </c>
      <c r="P234" s="288">
        <v>-4.2309340000000004</v>
      </c>
      <c r="Q234" s="288">
        <v>-0.101909</v>
      </c>
      <c r="R234" s="288">
        <v>-4.6223289999999997</v>
      </c>
      <c r="S234" s="289">
        <v>26.775137648000001</v>
      </c>
      <c r="V234" s="189">
        <f t="shared" si="35"/>
        <v>42.362845855849606</v>
      </c>
    </row>
    <row r="235" spans="1:22" ht="14.25">
      <c r="A235" s="275">
        <v>16</v>
      </c>
      <c r="B235" s="288">
        <v>1.4734294640000001</v>
      </c>
      <c r="C235" s="288">
        <v>0.78974383199999998</v>
      </c>
      <c r="D235" s="288">
        <v>6.4798679999999997</v>
      </c>
      <c r="E235" s="288">
        <v>0.23869199999999999</v>
      </c>
      <c r="F235" s="288">
        <v>0</v>
      </c>
      <c r="G235" s="288">
        <v>0.99986399999999998</v>
      </c>
      <c r="H235" s="288">
        <v>14.660933</v>
      </c>
      <c r="I235" s="288">
        <v>8.6577809999999999</v>
      </c>
      <c r="J235" s="288">
        <v>3.9751000000000002E-2</v>
      </c>
      <c r="K235" s="288">
        <v>0.21895200000000001</v>
      </c>
      <c r="L235" s="288">
        <v>1.2524519999999999</v>
      </c>
      <c r="M235" s="288">
        <v>5.0579499999999999E-2</v>
      </c>
      <c r="N235" s="288">
        <v>7.7955499999999997E-2</v>
      </c>
      <c r="O235" s="289">
        <v>34.940001295999998</v>
      </c>
      <c r="P235" s="288">
        <v>-4.1800230000000003</v>
      </c>
      <c r="Q235" s="288">
        <v>-0.102038</v>
      </c>
      <c r="R235" s="288">
        <v>-4.8140910000000003</v>
      </c>
      <c r="S235" s="289">
        <v>25.843849295999998</v>
      </c>
      <c r="V235" s="189">
        <f t="shared" si="35"/>
        <v>41.960310406967309</v>
      </c>
    </row>
    <row r="236" spans="1:22" ht="14.25">
      <c r="A236" s="275">
        <v>17</v>
      </c>
      <c r="B236" s="288">
        <v>1.25200336</v>
      </c>
      <c r="C236" s="288">
        <v>0.78234757600000004</v>
      </c>
      <c r="D236" s="288">
        <v>6.4829270000000001</v>
      </c>
      <c r="E236" s="288">
        <v>0.238678</v>
      </c>
      <c r="F236" s="288">
        <v>0</v>
      </c>
      <c r="G236" s="288">
        <v>0.81683700000000004</v>
      </c>
      <c r="H236" s="288">
        <v>14.269532</v>
      </c>
      <c r="I236" s="288">
        <v>8.5413080000000008</v>
      </c>
      <c r="J236" s="288">
        <v>0.11687</v>
      </c>
      <c r="K236" s="288">
        <v>0.21046999999999999</v>
      </c>
      <c r="L236" s="288">
        <v>1.2622789999999999</v>
      </c>
      <c r="M236" s="288">
        <v>5.0312000000000003E-2</v>
      </c>
      <c r="N236" s="288">
        <v>7.8971E-2</v>
      </c>
      <c r="O236" s="289">
        <v>34.102534935999998</v>
      </c>
      <c r="P236" s="288">
        <v>-4.1728120000000004</v>
      </c>
      <c r="Q236" s="288">
        <v>-0.13621</v>
      </c>
      <c r="R236" s="288">
        <v>-4.5516519999999998</v>
      </c>
      <c r="S236" s="289">
        <v>25.241860935999998</v>
      </c>
      <c r="V236" s="189">
        <f t="shared" si="35"/>
        <v>41.843024358099882</v>
      </c>
    </row>
    <row r="237" spans="1:22" ht="14.25">
      <c r="A237" s="275">
        <v>18</v>
      </c>
      <c r="B237" s="288">
        <v>2.1121641599999998</v>
      </c>
      <c r="C237" s="288">
        <v>0.678192656</v>
      </c>
      <c r="D237" s="288">
        <v>6.4800760000000004</v>
      </c>
      <c r="E237" s="288">
        <v>0.23848800000000001</v>
      </c>
      <c r="F237" s="288">
        <v>0</v>
      </c>
      <c r="G237" s="288">
        <v>0.99340200000000001</v>
      </c>
      <c r="H237" s="288">
        <v>16.215405000000001</v>
      </c>
      <c r="I237" s="288">
        <v>4.8032510000000004</v>
      </c>
      <c r="J237" s="288">
        <v>0.17512</v>
      </c>
      <c r="K237" s="288">
        <v>0.21532999999999999</v>
      </c>
      <c r="L237" s="288">
        <v>1.315833</v>
      </c>
      <c r="M237" s="288">
        <v>5.1943000000000003E-2</v>
      </c>
      <c r="N237" s="288">
        <v>7.9960000000000003E-2</v>
      </c>
      <c r="O237" s="289">
        <v>33.359164816000003</v>
      </c>
      <c r="P237" s="288">
        <v>-3.8367429999999998</v>
      </c>
      <c r="Q237" s="288">
        <v>-0.17910699999999999</v>
      </c>
      <c r="R237" s="288">
        <v>-3.8658709999999998</v>
      </c>
      <c r="S237" s="289">
        <v>25.477443816000001</v>
      </c>
      <c r="V237" s="189">
        <f t="shared" si="35"/>
        <v>48.608546075537937</v>
      </c>
    </row>
    <row r="238" spans="1:22" ht="14.25">
      <c r="A238" s="275">
        <v>19</v>
      </c>
      <c r="B238" s="288">
        <v>4.1583252880000003</v>
      </c>
      <c r="C238" s="288">
        <v>0.431152696</v>
      </c>
      <c r="D238" s="288">
        <v>6.4818530000000001</v>
      </c>
      <c r="E238" s="288">
        <v>0.238428</v>
      </c>
      <c r="F238" s="288">
        <v>0</v>
      </c>
      <c r="G238" s="288">
        <v>1.2663720000000001</v>
      </c>
      <c r="H238" s="288">
        <v>17.881025000000001</v>
      </c>
      <c r="I238" s="288">
        <v>0.65442999999999996</v>
      </c>
      <c r="J238" s="288">
        <v>6.6244999999999998E-2</v>
      </c>
      <c r="K238" s="288">
        <v>0.22173399999999999</v>
      </c>
      <c r="L238" s="288">
        <v>1.3403890000000001</v>
      </c>
      <c r="M238" s="288">
        <v>5.1596499999999997E-2</v>
      </c>
      <c r="N238" s="288">
        <v>7.9303499999999999E-2</v>
      </c>
      <c r="O238" s="289">
        <v>32.870853984</v>
      </c>
      <c r="P238" s="288">
        <v>-2.201584</v>
      </c>
      <c r="Q238" s="288">
        <v>-0.23492199999999999</v>
      </c>
      <c r="R238" s="288">
        <v>-3.4970460000000001</v>
      </c>
      <c r="S238" s="289">
        <v>26.937301984000001</v>
      </c>
      <c r="V238" s="189">
        <f t="shared" si="35"/>
        <v>54.397810926067358</v>
      </c>
    </row>
    <row r="239" spans="1:22" ht="14.25">
      <c r="A239" s="275">
        <v>20</v>
      </c>
      <c r="B239" s="288">
        <v>5.2621733759999998</v>
      </c>
      <c r="C239" s="288">
        <v>1.4779111279999999</v>
      </c>
      <c r="D239" s="288">
        <v>6.4816349999999998</v>
      </c>
      <c r="E239" s="288">
        <v>0.23816200000000001</v>
      </c>
      <c r="F239" s="288">
        <v>0</v>
      </c>
      <c r="G239" s="288">
        <v>1.1557440000000001</v>
      </c>
      <c r="H239" s="288">
        <v>16.603017999999999</v>
      </c>
      <c r="I239" s="288">
        <v>2.2100000000000001E-4</v>
      </c>
      <c r="J239" s="288">
        <v>1.9748999999999999E-2</v>
      </c>
      <c r="K239" s="288">
        <v>0.223722</v>
      </c>
      <c r="L239" s="288">
        <v>1.3759170000000001</v>
      </c>
      <c r="M239" s="288">
        <v>5.1429500000000003E-2</v>
      </c>
      <c r="N239" s="288">
        <v>7.8227500000000005E-2</v>
      </c>
      <c r="O239" s="289">
        <v>32.967909503999998</v>
      </c>
      <c r="P239" s="288">
        <v>-0.50289600000000001</v>
      </c>
      <c r="Q239" s="288">
        <v>-0.266544</v>
      </c>
      <c r="R239" s="288">
        <v>-3.2817949999999998</v>
      </c>
      <c r="S239" s="289">
        <v>28.916674504</v>
      </c>
      <c r="V239" s="189">
        <f t="shared" si="35"/>
        <v>50.361148916601927</v>
      </c>
    </row>
    <row r="240" spans="1:22" ht="14.25">
      <c r="A240" s="275">
        <v>21</v>
      </c>
      <c r="B240" s="288">
        <v>5.1779038279999998</v>
      </c>
      <c r="C240" s="288">
        <v>2.0672301719999999</v>
      </c>
      <c r="D240" s="288">
        <v>6.4835799999999999</v>
      </c>
      <c r="E240" s="288">
        <v>0.238153</v>
      </c>
      <c r="F240" s="288">
        <v>0</v>
      </c>
      <c r="G240" s="288">
        <v>0.81101299999999998</v>
      </c>
      <c r="H240" s="288">
        <v>16.654657</v>
      </c>
      <c r="I240" s="288">
        <v>8.7999999999999998E-5</v>
      </c>
      <c r="J240" s="288">
        <v>5.3070000000000001E-3</v>
      </c>
      <c r="K240" s="288">
        <v>0.22581799999999999</v>
      </c>
      <c r="L240" s="288">
        <v>1.4009309999999999</v>
      </c>
      <c r="M240" s="288">
        <v>5.1167499999999998E-2</v>
      </c>
      <c r="N240" s="288">
        <v>7.8490500000000005E-2</v>
      </c>
      <c r="O240" s="289">
        <v>33.194338999999999</v>
      </c>
      <c r="P240" s="288">
        <v>-0.49101400000000001</v>
      </c>
      <c r="Q240" s="288">
        <v>-0.26580900000000002</v>
      </c>
      <c r="R240" s="288">
        <v>-2.7258360000000001</v>
      </c>
      <c r="S240" s="289">
        <v>29.711680000000001</v>
      </c>
      <c r="V240" s="189">
        <f t="shared" si="35"/>
        <v>50.173184650551406</v>
      </c>
    </row>
    <row r="241" spans="1:22" ht="14.25">
      <c r="A241" s="275">
        <v>22</v>
      </c>
      <c r="B241" s="288">
        <v>4.6017881279999999</v>
      </c>
      <c r="C241" s="288">
        <v>1.8223218720000001</v>
      </c>
      <c r="D241" s="288">
        <v>6.4824039999999998</v>
      </c>
      <c r="E241" s="288">
        <v>0.237902</v>
      </c>
      <c r="F241" s="288">
        <v>0</v>
      </c>
      <c r="G241" s="288">
        <v>0.72967800000000005</v>
      </c>
      <c r="H241" s="288">
        <v>17.022843000000002</v>
      </c>
      <c r="I241" s="288">
        <v>9.6000000000000002E-5</v>
      </c>
      <c r="J241" s="288">
        <v>6.2779999999999997E-3</v>
      </c>
      <c r="K241" s="288">
        <v>0.23338500000000001</v>
      </c>
      <c r="L241" s="288">
        <v>1.412852</v>
      </c>
      <c r="M241" s="288">
        <v>5.0983000000000001E-2</v>
      </c>
      <c r="N241" s="288">
        <v>7.9366999999999993E-2</v>
      </c>
      <c r="O241" s="289">
        <v>32.679898000000001</v>
      </c>
      <c r="P241" s="288">
        <v>-0.59800699999999996</v>
      </c>
      <c r="Q241" s="288">
        <v>-0.23461899999999999</v>
      </c>
      <c r="R241" s="288">
        <v>-2.3146840000000002</v>
      </c>
      <c r="S241" s="289">
        <v>29.532588000000001</v>
      </c>
      <c r="V241" s="189">
        <f t="shared" si="35"/>
        <v>52.089645445037803</v>
      </c>
    </row>
    <row r="242" spans="1:22" ht="14.25">
      <c r="A242" s="275">
        <v>23</v>
      </c>
      <c r="B242" s="288">
        <v>4.6314190279999998</v>
      </c>
      <c r="C242" s="288">
        <v>1.418665428</v>
      </c>
      <c r="D242" s="288">
        <v>6.4842029999999999</v>
      </c>
      <c r="E242" s="288">
        <v>0.23771100000000001</v>
      </c>
      <c r="F242" s="288">
        <v>0</v>
      </c>
      <c r="G242" s="288">
        <v>0.814052</v>
      </c>
      <c r="H242" s="288">
        <v>16.938400000000001</v>
      </c>
      <c r="I242" s="288">
        <v>8.6000000000000003E-5</v>
      </c>
      <c r="J242" s="288">
        <v>7.2750000000000002E-3</v>
      </c>
      <c r="K242" s="288">
        <v>0.23627799999999999</v>
      </c>
      <c r="L242" s="288">
        <v>1.445729</v>
      </c>
      <c r="M242" s="288">
        <v>5.1101500000000001E-2</v>
      </c>
      <c r="N242" s="288">
        <v>7.7560500000000004E-2</v>
      </c>
      <c r="O242" s="289">
        <v>32.342480455999997</v>
      </c>
      <c r="P242" s="288">
        <v>-0.88698200000000005</v>
      </c>
      <c r="Q242" s="288">
        <v>-0.20325599999999999</v>
      </c>
      <c r="R242" s="288">
        <v>-3.749371</v>
      </c>
      <c r="S242" s="289">
        <v>27.502871456000001</v>
      </c>
      <c r="V242" s="189">
        <f t="shared" si="35"/>
        <v>52.371988051577176</v>
      </c>
    </row>
    <row r="243" spans="1:22" ht="14.25">
      <c r="A243" s="275">
        <v>24</v>
      </c>
      <c r="B243" s="288">
        <v>3.8040105319999999</v>
      </c>
      <c r="C243" s="288">
        <v>0.96671083599999996</v>
      </c>
      <c r="D243" s="288">
        <v>6.4826030000000001</v>
      </c>
      <c r="E243" s="288">
        <v>0.23761199999999999</v>
      </c>
      <c r="F243" s="288">
        <v>0</v>
      </c>
      <c r="G243" s="288">
        <v>1.297612</v>
      </c>
      <c r="H243" s="288">
        <v>16.616233999999999</v>
      </c>
      <c r="I243" s="288">
        <v>9.1000000000000003E-5</v>
      </c>
      <c r="J243" s="288">
        <v>7.2769999999999996E-3</v>
      </c>
      <c r="K243" s="288">
        <v>0.23538700000000001</v>
      </c>
      <c r="L243" s="288">
        <v>1.437907</v>
      </c>
      <c r="M243" s="288">
        <v>5.0860500000000003E-2</v>
      </c>
      <c r="N243" s="288">
        <v>8.1217499999999998E-2</v>
      </c>
      <c r="O243" s="289">
        <v>31.217522368000001</v>
      </c>
      <c r="P243" s="288">
        <v>-1.464235</v>
      </c>
      <c r="Q243" s="288">
        <v>-0.15262600000000001</v>
      </c>
      <c r="R243" s="288">
        <v>-4.0154959999999997</v>
      </c>
      <c r="S243" s="289">
        <v>25.585165367999998</v>
      </c>
      <c r="V243" s="189">
        <f t="shared" si="35"/>
        <v>53.227267058940988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211</v>
      </c>
      <c r="D248" s="242" t="s">
        <v>212</v>
      </c>
      <c r="E248" s="242" t="s">
        <v>215</v>
      </c>
      <c r="F248" s="242" t="s">
        <v>223</v>
      </c>
      <c r="G248" s="242" t="s">
        <v>225</v>
      </c>
      <c r="H248" s="242" t="s">
        <v>226</v>
      </c>
      <c r="I248" s="242" t="s">
        <v>227</v>
      </c>
      <c r="J248" s="242" t="s">
        <v>229</v>
      </c>
      <c r="K248" s="242" t="s">
        <v>230</v>
      </c>
      <c r="L248" s="242" t="s">
        <v>231</v>
      </c>
      <c r="M248" s="242" t="s">
        <v>233</v>
      </c>
      <c r="N248" s="242" t="s">
        <v>235</v>
      </c>
      <c r="O248" s="242" t="s">
        <v>236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0" t="s">
        <v>4</v>
      </c>
      <c r="B251" s="244" t="s">
        <v>158</v>
      </c>
      <c r="C251" s="290">
        <v>137813.27424</v>
      </c>
      <c r="D251" s="290">
        <v>162586.75104</v>
      </c>
      <c r="E251" s="290">
        <v>46313.77248</v>
      </c>
      <c r="F251" s="290">
        <v>10779.55392</v>
      </c>
      <c r="G251" s="290">
        <v>16743.110400000001</v>
      </c>
      <c r="H251" s="290">
        <v>42861.726719999999</v>
      </c>
      <c r="I251" s="290">
        <v>150479.72640000001</v>
      </c>
      <c r="J251" s="290">
        <v>151746.71904</v>
      </c>
      <c r="K251" s="290">
        <v>82945.08</v>
      </c>
      <c r="L251" s="290"/>
      <c r="M251" s="290"/>
      <c r="N251" s="290">
        <v>44229.519359999998</v>
      </c>
      <c r="O251" s="290">
        <v>2401.8556800000001</v>
      </c>
    </row>
    <row r="252" spans="1:22">
      <c r="A252" s="319"/>
      <c r="B252" s="244" t="s">
        <v>159</v>
      </c>
      <c r="C252" s="290">
        <v>255131.27327999999</v>
      </c>
      <c r="D252" s="290">
        <v>245046.12</v>
      </c>
      <c r="E252" s="290">
        <v>197845.88735999999</v>
      </c>
      <c r="F252" s="290">
        <v>223670.74944000001</v>
      </c>
      <c r="G252" s="290">
        <v>272841.26496</v>
      </c>
      <c r="H252" s="290">
        <v>228149.23008000001</v>
      </c>
      <c r="I252" s="290">
        <v>239683.34495999999</v>
      </c>
      <c r="J252" s="290">
        <v>233710.70783999999</v>
      </c>
      <c r="K252" s="290">
        <v>277788.74784000003</v>
      </c>
      <c r="L252" s="290">
        <v>215783.35295999999</v>
      </c>
      <c r="M252" s="290">
        <v>206585.62943999999</v>
      </c>
      <c r="N252" s="290">
        <v>214921.95551999999</v>
      </c>
      <c r="O252" s="290">
        <v>197685.65375999999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>
        <v>7.6999999999999996E-4</v>
      </c>
      <c r="I253" s="290"/>
      <c r="J253" s="290"/>
      <c r="K253" s="290"/>
      <c r="L253" s="290"/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1416238.94747</v>
      </c>
      <c r="D254" s="290">
        <v>960620.31033000001</v>
      </c>
      <c r="E254" s="290">
        <v>883446.73670999997</v>
      </c>
      <c r="F254" s="290">
        <v>1045789.66572</v>
      </c>
      <c r="G254" s="290">
        <v>1499517.1218600001</v>
      </c>
      <c r="H254" s="290">
        <v>1621940.26247</v>
      </c>
      <c r="I254" s="290">
        <v>1616202.26621</v>
      </c>
      <c r="J254" s="290">
        <v>1569093.1447099999</v>
      </c>
      <c r="K254" s="290">
        <v>1278018.19658</v>
      </c>
      <c r="L254" s="290">
        <v>864827.06539</v>
      </c>
      <c r="M254" s="290">
        <v>967532.72950999998</v>
      </c>
      <c r="N254" s="290">
        <v>1020595.18357</v>
      </c>
      <c r="O254" s="290">
        <v>584522.42061999999</v>
      </c>
    </row>
    <row r="255" spans="1:22">
      <c r="A255" s="317" t="s">
        <v>9</v>
      </c>
      <c r="B255" s="244" t="s">
        <v>161</v>
      </c>
      <c r="C255" s="290">
        <v>48993.426500000001</v>
      </c>
      <c r="D255" s="290">
        <v>39539.786</v>
      </c>
      <c r="E255" s="290">
        <v>33455.335500000001</v>
      </c>
      <c r="F255" s="290">
        <v>35968.751499999998</v>
      </c>
      <c r="G255" s="290">
        <v>23532.816500000001</v>
      </c>
      <c r="H255" s="290">
        <v>24006.325499999999</v>
      </c>
      <c r="I255" s="290">
        <v>15681.1505</v>
      </c>
      <c r="J255" s="290">
        <v>23809.886500000001</v>
      </c>
      <c r="K255" s="290">
        <v>17006.718499999999</v>
      </c>
      <c r="L255" s="290">
        <v>13939.117</v>
      </c>
      <c r="M255" s="290">
        <v>17921.933000000001</v>
      </c>
      <c r="N255" s="290">
        <v>37437.025000000001</v>
      </c>
      <c r="O255" s="290">
        <v>27472.973999999998</v>
      </c>
    </row>
    <row r="256" spans="1:22">
      <c r="A256" s="318"/>
      <c r="B256" s="244" t="s">
        <v>162</v>
      </c>
      <c r="C256" s="290">
        <v>582422.65235999995</v>
      </c>
      <c r="D256" s="290">
        <v>592279.01639999996</v>
      </c>
      <c r="E256" s="290">
        <v>541418.59187999996</v>
      </c>
      <c r="F256" s="290">
        <v>586381.11803999997</v>
      </c>
      <c r="G256" s="290">
        <v>603516.53663999995</v>
      </c>
      <c r="H256" s="290">
        <v>513942.76007999998</v>
      </c>
      <c r="I256" s="290">
        <v>456987.77604000003</v>
      </c>
      <c r="J256" s="290">
        <v>497554.07436000003</v>
      </c>
      <c r="K256" s="290">
        <v>435269.54375999997</v>
      </c>
      <c r="L256" s="290">
        <v>336437.44452000002</v>
      </c>
      <c r="M256" s="290">
        <v>411739.62516</v>
      </c>
      <c r="N256" s="290">
        <v>581992.43076000002</v>
      </c>
      <c r="O256" s="290">
        <v>458846.44955999998</v>
      </c>
    </row>
    <row r="257" spans="1:17">
      <c r="A257" s="318"/>
      <c r="B257" s="244" t="s">
        <v>163</v>
      </c>
      <c r="C257" s="290">
        <v>464.33947999999998</v>
      </c>
      <c r="D257" s="290">
        <v>936.83033999999998</v>
      </c>
      <c r="E257" s="290">
        <v>605.64323999999999</v>
      </c>
      <c r="F257" s="290">
        <v>707.28754000000004</v>
      </c>
      <c r="G257" s="290">
        <v>510.27539999999999</v>
      </c>
      <c r="H257" s="290">
        <v>595.71460000000002</v>
      </c>
      <c r="I257" s="290">
        <v>549.39868000000001</v>
      </c>
      <c r="J257" s="290">
        <v>431.47973999999999</v>
      </c>
      <c r="K257" s="290">
        <v>584.50764000000004</v>
      </c>
      <c r="L257" s="290">
        <v>460.57900000000001</v>
      </c>
      <c r="M257" s="290">
        <v>526.92547999999999</v>
      </c>
      <c r="N257" s="290">
        <v>1152.3975</v>
      </c>
      <c r="O257" s="290">
        <v>651.02664000000004</v>
      </c>
    </row>
    <row r="258" spans="1:17">
      <c r="A258" s="319"/>
      <c r="B258" s="244" t="s">
        <v>234</v>
      </c>
      <c r="C258" s="290"/>
      <c r="D258" s="290"/>
      <c r="E258" s="290"/>
      <c r="F258" s="290"/>
      <c r="G258" s="290"/>
      <c r="H258" s="290"/>
      <c r="I258" s="290"/>
      <c r="J258" s="290"/>
      <c r="K258" s="290"/>
      <c r="L258" s="290">
        <v>315.19099999999997</v>
      </c>
      <c r="M258" s="290"/>
      <c r="N258" s="290"/>
      <c r="O258" s="290"/>
    </row>
    <row r="259" spans="1:17">
      <c r="A259" s="317" t="s">
        <v>70</v>
      </c>
      <c r="B259" s="244" t="s">
        <v>164</v>
      </c>
      <c r="C259" s="290">
        <v>4478.6571999999996</v>
      </c>
      <c r="D259" s="290">
        <v>9.5E-4</v>
      </c>
      <c r="E259" s="290"/>
      <c r="F259" s="290">
        <v>4.7499999999999999E-3</v>
      </c>
      <c r="G259" s="290"/>
      <c r="H259" s="290"/>
      <c r="I259" s="290">
        <v>1.9E-3</v>
      </c>
      <c r="J259" s="290">
        <v>0.1976</v>
      </c>
      <c r="K259" s="290">
        <v>3.8E-3</v>
      </c>
      <c r="L259" s="290"/>
      <c r="M259" s="290"/>
      <c r="N259" s="290"/>
      <c r="O259" s="290">
        <v>0.23845</v>
      </c>
    </row>
    <row r="260" spans="1:17">
      <c r="A260" s="318"/>
      <c r="B260" s="244" t="s">
        <v>165</v>
      </c>
      <c r="C260" s="290">
        <v>14805.05616</v>
      </c>
      <c r="D260" s="290">
        <v>14921.5272</v>
      </c>
      <c r="E260" s="290">
        <v>11218.912920000001</v>
      </c>
      <c r="F260" s="290">
        <v>7857.2622000000001</v>
      </c>
      <c r="G260" s="290">
        <v>15605.216399999999</v>
      </c>
      <c r="H260" s="290">
        <v>16933.59</v>
      </c>
      <c r="I260" s="290">
        <v>14905.5744</v>
      </c>
      <c r="J260" s="290">
        <v>15188.09196</v>
      </c>
      <c r="K260" s="290">
        <v>15692.07696</v>
      </c>
      <c r="L260" s="290">
        <v>12577.957200000001</v>
      </c>
      <c r="M260" s="290">
        <v>15619.97904</v>
      </c>
      <c r="N260" s="290">
        <v>13951.938120000001</v>
      </c>
      <c r="O260" s="290">
        <v>12622.76136</v>
      </c>
    </row>
    <row r="261" spans="1:17">
      <c r="A261" s="319"/>
      <c r="B261" s="244" t="s">
        <v>166</v>
      </c>
      <c r="C261" s="290">
        <v>9259.6802399999997</v>
      </c>
      <c r="D261" s="290">
        <v>11565.030720000001</v>
      </c>
      <c r="E261" s="290">
        <v>7996.5309600000001</v>
      </c>
      <c r="F261" s="290">
        <v>6224.07</v>
      </c>
      <c r="G261" s="290">
        <v>10042.013999999999</v>
      </c>
      <c r="H261" s="290">
        <v>10283.578079999999</v>
      </c>
      <c r="I261" s="290">
        <v>10125.596879999999</v>
      </c>
      <c r="J261" s="290">
        <v>10252.085279999999</v>
      </c>
      <c r="K261" s="290">
        <v>10315.31544</v>
      </c>
      <c r="L261" s="290">
        <v>8818.14768</v>
      </c>
      <c r="M261" s="290">
        <v>8913.0338400000001</v>
      </c>
      <c r="N261" s="290">
        <v>8918.0827200000003</v>
      </c>
      <c r="O261" s="290">
        <v>6279.1802399999997</v>
      </c>
    </row>
    <row r="262" spans="1:17">
      <c r="A262" s="291" t="s">
        <v>15</v>
      </c>
      <c r="B262" s="292"/>
      <c r="C262" s="293">
        <v>2469607.30693</v>
      </c>
      <c r="D262" s="293">
        <v>2027495.37298</v>
      </c>
      <c r="E262" s="293">
        <v>1722301.41105</v>
      </c>
      <c r="F262" s="293">
        <v>1917378.4631099999</v>
      </c>
      <c r="G262" s="293">
        <v>2442308.35616</v>
      </c>
      <c r="H262" s="293">
        <v>2458713.1883</v>
      </c>
      <c r="I262" s="293">
        <v>2504614.8359699999</v>
      </c>
      <c r="J262" s="293">
        <v>2501786.3870299999</v>
      </c>
      <c r="K262" s="293">
        <v>2117620.1905200002</v>
      </c>
      <c r="L262" s="293">
        <v>1453158.8547499999</v>
      </c>
      <c r="M262" s="293">
        <v>1628839.8554700001</v>
      </c>
      <c r="N262" s="293">
        <v>1923198.5325499999</v>
      </c>
      <c r="O262" s="293">
        <v>1290482.5603100001</v>
      </c>
      <c r="Q262" s="44">
        <f>(O262-C262)/C262*100</f>
        <v>-47.745434802984313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A259:A261"/>
    <mergeCell ref="A255:A258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7" t="s">
        <v>125</v>
      </c>
      <c r="D2" s="328"/>
      <c r="E2" s="328"/>
    </row>
    <row r="3" spans="1:9">
      <c r="A3">
        <v>0</v>
      </c>
      <c r="B3" s="46">
        <v>44593</v>
      </c>
      <c r="C3" s="169">
        <v>22.064038620064959</v>
      </c>
      <c r="D3" s="169">
        <v>129.13893027706081</v>
      </c>
      <c r="E3" s="169">
        <f>IF(C3&lt;D3,C3,D3)</f>
        <v>22.064038620064959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44594</v>
      </c>
      <c r="C4" s="169">
        <v>41.94058828384658</v>
      </c>
      <c r="D4" s="169">
        <v>129.13893027706081</v>
      </c>
      <c r="E4" s="169">
        <f t="shared" ref="E4:E67" si="1">IF(C4&lt;D4,C4,D4)</f>
        <v>41.94058828384658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44595</v>
      </c>
      <c r="C5" s="169">
        <v>40.886829097848434</v>
      </c>
      <c r="D5" s="169">
        <v>129.13893027706081</v>
      </c>
      <c r="E5" s="169">
        <f t="shared" si="1"/>
        <v>40.886829097848434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44596</v>
      </c>
      <c r="C6" s="169">
        <v>39.933947491848436</v>
      </c>
      <c r="D6" s="169">
        <v>129.13893027706081</v>
      </c>
      <c r="E6" s="169">
        <f t="shared" si="1"/>
        <v>39.933947491848436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44597</v>
      </c>
      <c r="C7" s="169">
        <v>24.057482091847504</v>
      </c>
      <c r="D7" s="169">
        <v>129.13893027706081</v>
      </c>
      <c r="E7" s="169">
        <f t="shared" si="1"/>
        <v>24.057482091847504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44598</v>
      </c>
      <c r="C8" s="169">
        <v>28.396236431847505</v>
      </c>
      <c r="D8" s="169">
        <v>129.13893027706081</v>
      </c>
      <c r="E8" s="169">
        <f t="shared" si="1"/>
        <v>28.396236431847505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44599</v>
      </c>
      <c r="C9" s="169">
        <v>30.345593323848437</v>
      </c>
      <c r="D9" s="169">
        <v>129.13893027706081</v>
      </c>
      <c r="E9" s="169">
        <f t="shared" si="1"/>
        <v>30.345593323848437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44600</v>
      </c>
      <c r="C10" s="169">
        <v>31.577608177848436</v>
      </c>
      <c r="D10" s="169">
        <v>129.13893027706081</v>
      </c>
      <c r="E10" s="169">
        <f t="shared" si="1"/>
        <v>31.577608177848436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44601</v>
      </c>
      <c r="C11" s="169">
        <v>36.294934372648335</v>
      </c>
      <c r="D11" s="169">
        <v>129.13893027706081</v>
      </c>
      <c r="E11" s="169">
        <f t="shared" si="1"/>
        <v>36.294934372648335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44602</v>
      </c>
      <c r="C12" s="169">
        <v>44.299026102650195</v>
      </c>
      <c r="D12" s="169">
        <v>129.13893027706081</v>
      </c>
      <c r="E12" s="169">
        <f t="shared" si="1"/>
        <v>44.299026102650195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44603</v>
      </c>
      <c r="C13" s="169">
        <v>49.327044512649273</v>
      </c>
      <c r="D13" s="169">
        <v>129.13893027706081</v>
      </c>
      <c r="E13" s="169">
        <f t="shared" si="1"/>
        <v>49.327044512649273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44604</v>
      </c>
      <c r="C14" s="169">
        <v>38.052691846651129</v>
      </c>
      <c r="D14" s="169">
        <v>129.13893027706081</v>
      </c>
      <c r="E14" s="169">
        <f t="shared" si="1"/>
        <v>38.052691846651129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44605</v>
      </c>
      <c r="C15" s="169">
        <v>20.073116136649269</v>
      </c>
      <c r="D15" s="169">
        <v>129.13893027706081</v>
      </c>
      <c r="E15" s="169">
        <f t="shared" si="1"/>
        <v>20.073116136649269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44606</v>
      </c>
      <c r="C16" s="169">
        <v>28.380852538649268</v>
      </c>
      <c r="D16" s="169">
        <v>129.13893027706081</v>
      </c>
      <c r="E16" s="169">
        <f t="shared" si="1"/>
        <v>28.380852538649268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44607</v>
      </c>
      <c r="C17" s="169">
        <v>35.482841400651132</v>
      </c>
      <c r="D17" s="169">
        <v>129.13893027706081</v>
      </c>
      <c r="E17" s="169">
        <f t="shared" si="1"/>
        <v>35.482841400651132</v>
      </c>
      <c r="F17" s="190" t="str">
        <f t="shared" si="0"/>
        <v>F</v>
      </c>
      <c r="G17" s="191">
        <f>IF(DAY(B17)=15,D17,"")</f>
        <v>129.13893027706081</v>
      </c>
      <c r="H17" t="str">
        <f t="shared" si="3"/>
        <v/>
      </c>
      <c r="I17" s="190" t="str">
        <f t="shared" si="2"/>
        <v>F</v>
      </c>
      <c r="J17" s="191"/>
    </row>
    <row r="18" spans="1:10">
      <c r="A18">
        <v>15</v>
      </c>
      <c r="B18" s="46">
        <v>44608</v>
      </c>
      <c r="C18" s="169">
        <v>29.611516519336924</v>
      </c>
      <c r="D18" s="169">
        <v>129.13893027706081</v>
      </c>
      <c r="E18" s="169">
        <f t="shared" si="1"/>
        <v>29.611516519336924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44609</v>
      </c>
      <c r="C19" s="169">
        <v>44.633755531335062</v>
      </c>
      <c r="D19" s="169">
        <v>129.13893027706081</v>
      </c>
      <c r="E19" s="169">
        <f t="shared" si="1"/>
        <v>44.633755531335062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44610</v>
      </c>
      <c r="C20" s="169">
        <v>49.378585881335994</v>
      </c>
      <c r="D20" s="169">
        <v>129.13893027706081</v>
      </c>
      <c r="E20" s="169">
        <f t="shared" si="1"/>
        <v>49.378585881335994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44611</v>
      </c>
      <c r="C21" s="169">
        <v>34.800005225336925</v>
      </c>
      <c r="D21" s="169">
        <v>129.13893027706081</v>
      </c>
      <c r="E21" s="169">
        <f t="shared" si="1"/>
        <v>34.800005225336925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44612</v>
      </c>
      <c r="C22" s="169">
        <v>41.206267895335991</v>
      </c>
      <c r="D22" s="169">
        <v>129.13893027706081</v>
      </c>
      <c r="E22" s="169">
        <f t="shared" si="1"/>
        <v>41.206267895335991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44613</v>
      </c>
      <c r="C23" s="169">
        <v>41.903955069337854</v>
      </c>
      <c r="D23" s="169">
        <v>129.13893027706081</v>
      </c>
      <c r="E23" s="169">
        <f t="shared" si="1"/>
        <v>41.903955069337854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44614</v>
      </c>
      <c r="C24" s="169">
        <v>42.939992395335061</v>
      </c>
      <c r="D24" s="169">
        <v>129.13893027706081</v>
      </c>
      <c r="E24" s="169">
        <f t="shared" si="1"/>
        <v>42.939992395335061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44615</v>
      </c>
      <c r="C25" s="169">
        <v>33.073677456992442</v>
      </c>
      <c r="D25" s="169">
        <v>129.13893027706081</v>
      </c>
      <c r="E25" s="169">
        <f t="shared" si="1"/>
        <v>33.073677456992442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44616</v>
      </c>
      <c r="C26" s="169">
        <v>38.823976576992443</v>
      </c>
      <c r="D26" s="169">
        <v>129.13893027706081</v>
      </c>
      <c r="E26" s="169">
        <f t="shared" si="1"/>
        <v>38.823976576992443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44617</v>
      </c>
      <c r="C27" s="169">
        <v>33.172898378992443</v>
      </c>
      <c r="D27" s="169">
        <v>129.13893027706081</v>
      </c>
      <c r="E27" s="169">
        <f t="shared" si="1"/>
        <v>33.172898378992443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44618</v>
      </c>
      <c r="C28" s="169">
        <v>33.968899250991512</v>
      </c>
      <c r="D28" s="169">
        <v>129.13893027706081</v>
      </c>
      <c r="E28" s="169">
        <f t="shared" si="1"/>
        <v>33.968899250991512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44619</v>
      </c>
      <c r="C29" s="169">
        <v>33.866126194992447</v>
      </c>
      <c r="D29" s="169">
        <v>129.13893027706081</v>
      </c>
      <c r="E29" s="169">
        <f t="shared" si="1"/>
        <v>33.866126194992447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44620</v>
      </c>
      <c r="C30" s="169">
        <v>25.648897052992442</v>
      </c>
      <c r="D30" s="169">
        <v>129.13893027706081</v>
      </c>
      <c r="E30" s="169">
        <f t="shared" si="1"/>
        <v>25.648897052992442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44621</v>
      </c>
      <c r="C31" s="169">
        <v>31.391719412993378</v>
      </c>
      <c r="D31" s="169">
        <v>128.70213492494773</v>
      </c>
      <c r="E31" s="169">
        <f t="shared" si="1"/>
        <v>31.391719412993378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44622</v>
      </c>
      <c r="C32" s="169">
        <v>40.784673179673312</v>
      </c>
      <c r="D32" s="169">
        <v>128.70213492494773</v>
      </c>
      <c r="E32" s="169">
        <f t="shared" si="1"/>
        <v>40.784673179673312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44623</v>
      </c>
      <c r="C33" s="169">
        <v>49.315927419673315</v>
      </c>
      <c r="D33" s="169">
        <v>128.70213492494773</v>
      </c>
      <c r="E33" s="169">
        <f t="shared" si="1"/>
        <v>49.315927419673315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44624</v>
      </c>
      <c r="C34" s="169">
        <v>39.349748935674242</v>
      </c>
      <c r="D34" s="169">
        <v>128.70213492494773</v>
      </c>
      <c r="E34" s="169">
        <f t="shared" si="1"/>
        <v>39.349748935674242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44625</v>
      </c>
      <c r="C35" s="169">
        <v>48.881724543674245</v>
      </c>
      <c r="D35" s="169">
        <v>128.70213492494773</v>
      </c>
      <c r="E35" s="169">
        <f t="shared" si="1"/>
        <v>48.881724543674245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44626</v>
      </c>
      <c r="C36" s="169">
        <v>45.742094035673311</v>
      </c>
      <c r="D36" s="169">
        <v>128.70213492494773</v>
      </c>
      <c r="E36" s="169">
        <f t="shared" si="1"/>
        <v>45.742094035673311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44627</v>
      </c>
      <c r="C37" s="169">
        <v>60.618987323673309</v>
      </c>
      <c r="D37" s="169">
        <v>128.70213492494773</v>
      </c>
      <c r="E37" s="169">
        <f t="shared" si="1"/>
        <v>60.618987323673309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44628</v>
      </c>
      <c r="C38" s="169">
        <v>36.964099775673311</v>
      </c>
      <c r="D38" s="169">
        <v>128.70213492494773</v>
      </c>
      <c r="E38" s="169">
        <f t="shared" si="1"/>
        <v>36.964099775673311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44629</v>
      </c>
      <c r="C39" s="169">
        <v>62.300421105205558</v>
      </c>
      <c r="D39" s="169">
        <v>128.70213492494773</v>
      </c>
      <c r="E39" s="169">
        <f t="shared" si="1"/>
        <v>62.300421105205558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44630</v>
      </c>
      <c r="C40" s="169">
        <v>54.79258792720556</v>
      </c>
      <c r="D40" s="169">
        <v>128.70213492494773</v>
      </c>
      <c r="E40" s="169">
        <f t="shared" si="1"/>
        <v>54.79258792720556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44631</v>
      </c>
      <c r="C41" s="169">
        <v>60.629858955205556</v>
      </c>
      <c r="D41" s="169">
        <v>128.70213492494773</v>
      </c>
      <c r="E41" s="169">
        <f t="shared" si="1"/>
        <v>60.629858955205556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44632</v>
      </c>
      <c r="C42" s="169">
        <v>59.165812285206492</v>
      </c>
      <c r="D42" s="169">
        <v>128.70213492494773</v>
      </c>
      <c r="E42" s="169">
        <f t="shared" si="1"/>
        <v>59.165812285206492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44633</v>
      </c>
      <c r="C43" s="169">
        <v>60.547653731206488</v>
      </c>
      <c r="D43" s="169">
        <v>128.70213492494773</v>
      </c>
      <c r="E43" s="169">
        <f t="shared" si="1"/>
        <v>60.547653731206488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44634</v>
      </c>
      <c r="C44" s="169">
        <v>63.689207503205559</v>
      </c>
      <c r="D44" s="169">
        <v>128.70213492494773</v>
      </c>
      <c r="E44" s="169">
        <f t="shared" si="1"/>
        <v>63.689207503205559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44635</v>
      </c>
      <c r="C45" s="169">
        <v>88.789314825206489</v>
      </c>
      <c r="D45" s="169">
        <v>128.70213492494773</v>
      </c>
      <c r="E45" s="169">
        <f t="shared" si="1"/>
        <v>88.789314825206489</v>
      </c>
      <c r="F45" s="190" t="str">
        <f t="shared" si="0"/>
        <v>M</v>
      </c>
      <c r="G45" s="191">
        <f>IF(DAY(B45)=15,D45,"")</f>
        <v>128.70213492494773</v>
      </c>
      <c r="H45" t="str">
        <f t="shared" si="3"/>
        <v/>
      </c>
      <c r="I45" s="190" t="str">
        <f t="shared" si="2"/>
        <v>M</v>
      </c>
    </row>
    <row r="46" spans="1:9">
      <c r="A46">
        <v>43</v>
      </c>
      <c r="B46" s="46">
        <v>44636</v>
      </c>
      <c r="C46" s="169">
        <v>106.00299378317858</v>
      </c>
      <c r="D46" s="169">
        <v>128.70213492494773</v>
      </c>
      <c r="E46" s="169">
        <f t="shared" si="1"/>
        <v>106.00299378317858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44637</v>
      </c>
      <c r="C47" s="169">
        <v>76.527726677176716</v>
      </c>
      <c r="D47" s="169">
        <v>128.70213492494773</v>
      </c>
      <c r="E47" s="169">
        <f t="shared" si="1"/>
        <v>76.527726677176716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44638</v>
      </c>
      <c r="C48" s="169">
        <v>83.819214599177656</v>
      </c>
      <c r="D48" s="169">
        <v>128.70213492494773</v>
      </c>
      <c r="E48" s="169">
        <f t="shared" si="1"/>
        <v>83.819214599177656</v>
      </c>
      <c r="F48" s="190" t="str">
        <f t="shared" si="0"/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44639</v>
      </c>
      <c r="C49" s="169">
        <v>73.140999351177655</v>
      </c>
      <c r="D49" s="169">
        <v>128.70213492494773</v>
      </c>
      <c r="E49" s="169">
        <f t="shared" si="1"/>
        <v>73.140999351177655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44640</v>
      </c>
      <c r="C50" s="169">
        <v>63.440759083177653</v>
      </c>
      <c r="D50" s="169">
        <v>128.70213492494773</v>
      </c>
      <c r="E50" s="169">
        <f t="shared" si="1"/>
        <v>63.440759083177653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44641</v>
      </c>
      <c r="C51" s="169">
        <v>64.563472147177663</v>
      </c>
      <c r="D51" s="169">
        <v>128.70213492494773</v>
      </c>
      <c r="E51" s="169">
        <f t="shared" si="1"/>
        <v>64.563472147177663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44642</v>
      </c>
      <c r="C52" s="169">
        <v>71.529757761177663</v>
      </c>
      <c r="D52" s="169">
        <v>128.70213492494773</v>
      </c>
      <c r="E52" s="169">
        <f t="shared" si="1"/>
        <v>71.529757761177663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44643</v>
      </c>
      <c r="C53" s="169">
        <v>96.653541922288952</v>
      </c>
      <c r="D53" s="169">
        <v>128.70213492494773</v>
      </c>
      <c r="E53" s="169">
        <f t="shared" si="1"/>
        <v>96.653541922288952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44644</v>
      </c>
      <c r="C54" s="169">
        <v>108.81718818828989</v>
      </c>
      <c r="D54" s="169">
        <v>128.70213492494773</v>
      </c>
      <c r="E54" s="169">
        <f t="shared" si="1"/>
        <v>108.81718818828989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44645</v>
      </c>
      <c r="C55" s="169">
        <v>101.39951637829083</v>
      </c>
      <c r="D55" s="169">
        <v>128.70213492494773</v>
      </c>
      <c r="E55" s="169">
        <f t="shared" si="1"/>
        <v>101.39951637829083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44646</v>
      </c>
      <c r="C56" s="169">
        <v>97.732828272288955</v>
      </c>
      <c r="D56" s="169">
        <v>128.70213492494773</v>
      </c>
      <c r="E56" s="169">
        <f t="shared" si="1"/>
        <v>97.732828272288955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44647</v>
      </c>
      <c r="C57" s="169">
        <v>77.183881546289896</v>
      </c>
      <c r="D57" s="169">
        <v>128.70213492494773</v>
      </c>
      <c r="E57" s="169">
        <f t="shared" si="1"/>
        <v>77.183881546289896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44648</v>
      </c>
      <c r="C58" s="169">
        <v>88.084318582288944</v>
      </c>
      <c r="D58" s="169">
        <v>128.70213492494773</v>
      </c>
      <c r="E58" s="169">
        <f t="shared" si="1"/>
        <v>88.084318582288944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44649</v>
      </c>
      <c r="C59" s="169">
        <v>100.24024737228989</v>
      </c>
      <c r="D59" s="169">
        <v>128.70213492494773</v>
      </c>
      <c r="E59" s="169">
        <f t="shared" si="1"/>
        <v>100.24024737228989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44650</v>
      </c>
      <c r="C60" s="169">
        <v>77.083825651458611</v>
      </c>
      <c r="D60" s="169">
        <v>128.70213492494773</v>
      </c>
      <c r="E60" s="169">
        <f t="shared" si="1"/>
        <v>77.083825651458611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44651</v>
      </c>
      <c r="C61" s="169">
        <v>78.783568207456753</v>
      </c>
      <c r="D61" s="169">
        <v>128.70213492494773</v>
      </c>
      <c r="E61" s="169">
        <f t="shared" si="1"/>
        <v>78.783568207456753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44652</v>
      </c>
      <c r="C62" s="169">
        <v>79.621652601457697</v>
      </c>
      <c r="D62" s="169">
        <v>125.24455872987446</v>
      </c>
      <c r="E62" s="169">
        <f t="shared" si="1"/>
        <v>79.621652601457697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44653</v>
      </c>
      <c r="C63" s="169">
        <v>63.652071265456755</v>
      </c>
      <c r="D63" s="169">
        <v>125.24455872987446</v>
      </c>
      <c r="E63" s="169">
        <f t="shared" si="1"/>
        <v>63.652071265456755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44654</v>
      </c>
      <c r="C64" s="169">
        <v>52.926250857457688</v>
      </c>
      <c r="D64" s="169">
        <v>125.24455872987446</v>
      </c>
      <c r="E64" s="169">
        <f t="shared" si="1"/>
        <v>52.926250857457688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44655</v>
      </c>
      <c r="C65" s="169">
        <v>72.057024007457684</v>
      </c>
      <c r="D65" s="169">
        <v>125.24455872987446</v>
      </c>
      <c r="E65" s="169">
        <f t="shared" si="1"/>
        <v>72.057024007457684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44656</v>
      </c>
      <c r="C66" s="169">
        <v>96.13378803145676</v>
      </c>
      <c r="D66" s="169">
        <v>125.24455872987446</v>
      </c>
      <c r="E66" s="169">
        <f t="shared" si="1"/>
        <v>96.13378803145676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44657</v>
      </c>
      <c r="C67" s="169">
        <v>76.231480753457234</v>
      </c>
      <c r="D67" s="169">
        <v>125.24455872987446</v>
      </c>
      <c r="E67" s="169">
        <f t="shared" si="1"/>
        <v>76.231480753457234</v>
      </c>
      <c r="F67" s="190" t="str">
        <f t="shared" ref="F67:F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44658</v>
      </c>
      <c r="C68" s="169">
        <v>56.790206899457232</v>
      </c>
      <c r="D68" s="169">
        <v>125.24455872987446</v>
      </c>
      <c r="E68" s="169">
        <f t="shared" ref="E68:E131" si="5">IF(C68&lt;D68,C68,D68)</f>
        <v>56.790206899457232</v>
      </c>
      <c r="F68" s="190" t="str">
        <f t="shared" si="4"/>
        <v/>
      </c>
      <c r="H68" t="str">
        <f t="shared" si="3"/>
        <v/>
      </c>
      <c r="I68" s="190" t="str">
        <f t="shared" ref="I68:I131" si="6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44659</v>
      </c>
      <c r="C69" s="169">
        <v>53.223992833460024</v>
      </c>
      <c r="D69" s="169">
        <v>125.24455872987446</v>
      </c>
      <c r="E69" s="169">
        <f t="shared" si="5"/>
        <v>53.223992833460024</v>
      </c>
      <c r="F69" s="190" t="str">
        <f t="shared" si="4"/>
        <v/>
      </c>
      <c r="H69" t="str">
        <f t="shared" ref="H69:H132" si="7">IF(MONTH(B69)=1,IF(DAY(B69)=1,YEAR(B69),""),"")</f>
        <v/>
      </c>
      <c r="I69" s="190" t="str">
        <f t="shared" si="6"/>
        <v/>
      </c>
    </row>
    <row r="70" spans="1:9">
      <c r="A70">
        <v>67</v>
      </c>
      <c r="B70" s="46">
        <v>44660</v>
      </c>
      <c r="C70" s="169">
        <v>70.652818067457233</v>
      </c>
      <c r="D70" s="169">
        <v>125.24455872987446</v>
      </c>
      <c r="E70" s="169">
        <f t="shared" si="5"/>
        <v>70.652818067457233</v>
      </c>
      <c r="F70" s="190" t="str">
        <f t="shared" si="4"/>
        <v/>
      </c>
      <c r="H70" t="str">
        <f t="shared" si="7"/>
        <v/>
      </c>
      <c r="I70" s="190" t="str">
        <f t="shared" si="6"/>
        <v/>
      </c>
    </row>
    <row r="71" spans="1:9">
      <c r="A71">
        <v>68</v>
      </c>
      <c r="B71" s="46">
        <v>44661</v>
      </c>
      <c r="C71" s="169">
        <v>40.918056189456301</v>
      </c>
      <c r="D71" s="169">
        <v>125.24455872987446</v>
      </c>
      <c r="E71" s="169">
        <f t="shared" si="5"/>
        <v>40.918056189456301</v>
      </c>
      <c r="F71" s="190" t="str">
        <f t="shared" si="4"/>
        <v/>
      </c>
      <c r="H71" t="str">
        <f t="shared" si="7"/>
        <v/>
      </c>
      <c r="I71" s="190" t="str">
        <f t="shared" si="6"/>
        <v/>
      </c>
    </row>
    <row r="72" spans="1:9">
      <c r="A72">
        <v>69</v>
      </c>
      <c r="B72" s="46">
        <v>44662</v>
      </c>
      <c r="C72" s="169">
        <v>46.868316089458169</v>
      </c>
      <c r="D72" s="169">
        <v>125.24455872987446</v>
      </c>
      <c r="E72" s="169">
        <f t="shared" si="5"/>
        <v>46.868316089458169</v>
      </c>
      <c r="F72" s="190" t="str">
        <f t="shared" si="4"/>
        <v/>
      </c>
      <c r="H72" t="str">
        <f t="shared" si="7"/>
        <v/>
      </c>
      <c r="I72" s="190" t="str">
        <f t="shared" si="6"/>
        <v/>
      </c>
    </row>
    <row r="73" spans="1:9">
      <c r="A73">
        <v>70</v>
      </c>
      <c r="B73" s="46">
        <v>44663</v>
      </c>
      <c r="C73" s="169">
        <v>73.202432325457238</v>
      </c>
      <c r="D73" s="169">
        <v>125.24455872987446</v>
      </c>
      <c r="E73" s="169">
        <f t="shared" si="5"/>
        <v>73.202432325457238</v>
      </c>
      <c r="F73" s="190" t="str">
        <f t="shared" si="4"/>
        <v/>
      </c>
      <c r="H73" t="str">
        <f t="shared" si="7"/>
        <v/>
      </c>
      <c r="I73" s="190" t="str">
        <f t="shared" si="6"/>
        <v/>
      </c>
    </row>
    <row r="74" spans="1:9">
      <c r="A74">
        <v>71</v>
      </c>
      <c r="B74" s="46">
        <v>44664</v>
      </c>
      <c r="C74" s="169">
        <v>97.029967481449177</v>
      </c>
      <c r="D74" s="169">
        <v>125.24455872987446</v>
      </c>
      <c r="E74" s="169">
        <f t="shared" si="5"/>
        <v>97.029967481449177</v>
      </c>
      <c r="F74" s="190" t="str">
        <f t="shared" si="4"/>
        <v/>
      </c>
      <c r="H74" t="str">
        <f t="shared" si="7"/>
        <v/>
      </c>
      <c r="I74" s="190" t="str">
        <f t="shared" si="6"/>
        <v/>
      </c>
    </row>
    <row r="75" spans="1:9">
      <c r="A75">
        <v>72</v>
      </c>
      <c r="B75" s="46">
        <v>44665</v>
      </c>
      <c r="C75" s="169">
        <v>81.191819453449156</v>
      </c>
      <c r="D75" s="169">
        <v>125.24455872987446</v>
      </c>
      <c r="E75" s="169">
        <f t="shared" si="5"/>
        <v>81.191819453449156</v>
      </c>
      <c r="F75" s="190" t="str">
        <f t="shared" si="4"/>
        <v/>
      </c>
      <c r="H75" t="str">
        <f t="shared" si="7"/>
        <v/>
      </c>
      <c r="I75" s="190" t="str">
        <f t="shared" si="6"/>
        <v/>
      </c>
    </row>
    <row r="76" spans="1:9">
      <c r="A76">
        <v>73</v>
      </c>
      <c r="B76" s="46">
        <v>44666</v>
      </c>
      <c r="C76" s="169">
        <v>74.553324233448251</v>
      </c>
      <c r="D76" s="169">
        <v>125.24455872987446</v>
      </c>
      <c r="E76" s="169">
        <f t="shared" si="5"/>
        <v>74.553324233448251</v>
      </c>
      <c r="F76" s="190" t="str">
        <f t="shared" si="4"/>
        <v>A</v>
      </c>
      <c r="G76" s="191">
        <f>IF(DAY(B76)=15,D76,"")</f>
        <v>125.24455872987446</v>
      </c>
      <c r="H76" t="str">
        <f t="shared" si="7"/>
        <v/>
      </c>
      <c r="I76" s="190" t="str">
        <f t="shared" si="6"/>
        <v>A</v>
      </c>
    </row>
    <row r="77" spans="1:9">
      <c r="A77">
        <v>74</v>
      </c>
      <c r="B77" s="46">
        <v>44667</v>
      </c>
      <c r="C77" s="169">
        <v>65.376347637449172</v>
      </c>
      <c r="D77" s="169">
        <v>125.24455872987446</v>
      </c>
      <c r="E77" s="169">
        <f t="shared" si="5"/>
        <v>65.376347637449172</v>
      </c>
      <c r="F77" s="190" t="str">
        <f t="shared" si="4"/>
        <v/>
      </c>
      <c r="H77" t="str">
        <f t="shared" si="7"/>
        <v/>
      </c>
      <c r="I77" s="190" t="str">
        <f t="shared" si="6"/>
        <v/>
      </c>
    </row>
    <row r="78" spans="1:9">
      <c r="A78">
        <v>75</v>
      </c>
      <c r="B78" s="46">
        <v>44668</v>
      </c>
      <c r="C78" s="169">
        <v>72.665358119449166</v>
      </c>
      <c r="D78" s="169">
        <v>125.24455872987446</v>
      </c>
      <c r="E78" s="169">
        <f t="shared" si="5"/>
        <v>72.665358119449166</v>
      </c>
      <c r="F78" s="190" t="str">
        <f t="shared" si="4"/>
        <v/>
      </c>
      <c r="H78" t="str">
        <f t="shared" si="7"/>
        <v/>
      </c>
      <c r="I78" s="190" t="str">
        <f t="shared" si="6"/>
        <v/>
      </c>
    </row>
    <row r="79" spans="1:9">
      <c r="A79">
        <v>76</v>
      </c>
      <c r="B79" s="46">
        <v>44669</v>
      </c>
      <c r="C79" s="169">
        <v>79.34810926944823</v>
      </c>
      <c r="D79" s="169">
        <v>125.24455872987446</v>
      </c>
      <c r="E79" s="169">
        <f t="shared" si="5"/>
        <v>79.34810926944823</v>
      </c>
      <c r="F79" s="190" t="str">
        <f t="shared" si="4"/>
        <v/>
      </c>
      <c r="H79" t="str">
        <f t="shared" si="7"/>
        <v/>
      </c>
      <c r="I79" s="190" t="str">
        <f t="shared" si="6"/>
        <v/>
      </c>
    </row>
    <row r="80" spans="1:9">
      <c r="A80">
        <v>77</v>
      </c>
      <c r="B80" s="46">
        <v>44670</v>
      </c>
      <c r="C80" s="169">
        <v>82.780507059450102</v>
      </c>
      <c r="D80" s="169">
        <v>125.24455872987446</v>
      </c>
      <c r="E80" s="169">
        <f t="shared" si="5"/>
        <v>82.780507059450102</v>
      </c>
      <c r="F80" s="190" t="str">
        <f t="shared" si="4"/>
        <v/>
      </c>
      <c r="H80" t="str">
        <f t="shared" si="7"/>
        <v/>
      </c>
      <c r="I80" s="190" t="str">
        <f t="shared" si="6"/>
        <v/>
      </c>
    </row>
    <row r="81" spans="1:9">
      <c r="A81">
        <v>78</v>
      </c>
      <c r="B81" s="46">
        <v>44671</v>
      </c>
      <c r="C81" s="169">
        <v>91.179375421669945</v>
      </c>
      <c r="D81" s="169">
        <v>125.24455872987446</v>
      </c>
      <c r="E81" s="169">
        <f t="shared" si="5"/>
        <v>91.179375421669945</v>
      </c>
      <c r="F81" s="190" t="str">
        <f t="shared" si="4"/>
        <v/>
      </c>
      <c r="H81" t="str">
        <f t="shared" si="7"/>
        <v/>
      </c>
      <c r="I81" s="190" t="str">
        <f t="shared" si="6"/>
        <v/>
      </c>
    </row>
    <row r="82" spans="1:9">
      <c r="A82">
        <v>79</v>
      </c>
      <c r="B82" s="46">
        <v>44672</v>
      </c>
      <c r="C82" s="169">
        <v>107.24645708966996</v>
      </c>
      <c r="D82" s="169">
        <v>125.24455872987446</v>
      </c>
      <c r="E82" s="169">
        <f t="shared" si="5"/>
        <v>107.24645708966996</v>
      </c>
      <c r="F82" s="190" t="str">
        <f t="shared" si="4"/>
        <v/>
      </c>
      <c r="H82" t="str">
        <f t="shared" si="7"/>
        <v/>
      </c>
      <c r="I82" s="190" t="str">
        <f t="shared" si="6"/>
        <v/>
      </c>
    </row>
    <row r="83" spans="1:9">
      <c r="A83">
        <v>80</v>
      </c>
      <c r="B83" s="46">
        <v>44673</v>
      </c>
      <c r="C83" s="169">
        <v>109.59587319367088</v>
      </c>
      <c r="D83" s="169">
        <v>125.24455872987446</v>
      </c>
      <c r="E83" s="169">
        <f t="shared" si="5"/>
        <v>109.59587319367088</v>
      </c>
      <c r="F83" s="190" t="str">
        <f t="shared" si="4"/>
        <v/>
      </c>
      <c r="H83" t="str">
        <f t="shared" si="7"/>
        <v/>
      </c>
      <c r="I83" s="190" t="str">
        <f t="shared" si="6"/>
        <v/>
      </c>
    </row>
    <row r="84" spans="1:9">
      <c r="A84">
        <v>81</v>
      </c>
      <c r="B84" s="46">
        <v>44674</v>
      </c>
      <c r="C84" s="169">
        <v>79.516294011670894</v>
      </c>
      <c r="D84" s="169">
        <v>125.24455872987446</v>
      </c>
      <c r="E84" s="169">
        <f t="shared" si="5"/>
        <v>79.516294011670894</v>
      </c>
      <c r="F84" s="190" t="str">
        <f t="shared" si="4"/>
        <v/>
      </c>
      <c r="H84" t="str">
        <f t="shared" si="7"/>
        <v/>
      </c>
      <c r="I84" s="190" t="str">
        <f t="shared" si="6"/>
        <v/>
      </c>
    </row>
    <row r="85" spans="1:9">
      <c r="A85">
        <v>82</v>
      </c>
      <c r="B85" s="46">
        <v>44675</v>
      </c>
      <c r="C85" s="169">
        <v>91.745059781669966</v>
      </c>
      <c r="D85" s="169">
        <v>125.24455872987446</v>
      </c>
      <c r="E85" s="169">
        <f t="shared" si="5"/>
        <v>91.745059781669966</v>
      </c>
      <c r="F85" s="190" t="str">
        <f t="shared" si="4"/>
        <v/>
      </c>
      <c r="H85" t="str">
        <f t="shared" si="7"/>
        <v/>
      </c>
      <c r="I85" s="190" t="str">
        <f t="shared" si="6"/>
        <v/>
      </c>
    </row>
    <row r="86" spans="1:9">
      <c r="A86">
        <v>83</v>
      </c>
      <c r="B86" s="46">
        <v>44676</v>
      </c>
      <c r="C86" s="169">
        <v>101.44792483766902</v>
      </c>
      <c r="D86" s="169">
        <v>125.24455872987446</v>
      </c>
      <c r="E86" s="169">
        <f t="shared" si="5"/>
        <v>101.44792483766902</v>
      </c>
      <c r="F86" s="190" t="str">
        <f t="shared" si="4"/>
        <v/>
      </c>
      <c r="H86" t="str">
        <f t="shared" si="7"/>
        <v/>
      </c>
      <c r="I86" s="190" t="str">
        <f t="shared" si="6"/>
        <v/>
      </c>
    </row>
    <row r="87" spans="1:9">
      <c r="A87">
        <v>84</v>
      </c>
      <c r="B87" s="46">
        <v>44677</v>
      </c>
      <c r="C87" s="169">
        <v>104.48264529367088</v>
      </c>
      <c r="D87" s="169">
        <v>125.24455872987446</v>
      </c>
      <c r="E87" s="169">
        <f t="shared" si="5"/>
        <v>104.48264529367088</v>
      </c>
      <c r="F87" s="190" t="str">
        <f t="shared" si="4"/>
        <v/>
      </c>
      <c r="H87" t="str">
        <f t="shared" si="7"/>
        <v/>
      </c>
      <c r="I87" s="190" t="str">
        <f t="shared" si="6"/>
        <v/>
      </c>
    </row>
    <row r="88" spans="1:9">
      <c r="A88">
        <v>85</v>
      </c>
      <c r="B88" s="46">
        <v>44678</v>
      </c>
      <c r="C88" s="169">
        <v>99.326831420552693</v>
      </c>
      <c r="D88" s="169">
        <v>125.24455872987446</v>
      </c>
      <c r="E88" s="169">
        <f t="shared" si="5"/>
        <v>99.326831420552693</v>
      </c>
      <c r="F88" s="190" t="str">
        <f t="shared" si="4"/>
        <v/>
      </c>
      <c r="H88" t="str">
        <f t="shared" si="7"/>
        <v/>
      </c>
      <c r="I88" s="190" t="str">
        <f t="shared" si="6"/>
        <v/>
      </c>
    </row>
    <row r="89" spans="1:9">
      <c r="A89">
        <v>86</v>
      </c>
      <c r="B89" s="46">
        <v>44679</v>
      </c>
      <c r="C89" s="169">
        <v>114.03566418455084</v>
      </c>
      <c r="D89" s="169">
        <v>125.24455872987446</v>
      </c>
      <c r="E89" s="169">
        <f t="shared" si="5"/>
        <v>114.03566418455084</v>
      </c>
      <c r="F89" s="190" t="str">
        <f t="shared" si="4"/>
        <v/>
      </c>
      <c r="H89" t="str">
        <f t="shared" si="7"/>
        <v/>
      </c>
      <c r="I89" s="190" t="str">
        <f t="shared" si="6"/>
        <v/>
      </c>
    </row>
    <row r="90" spans="1:9">
      <c r="A90">
        <v>87</v>
      </c>
      <c r="B90" s="46">
        <v>44680</v>
      </c>
      <c r="C90" s="169">
        <v>117.81579688055271</v>
      </c>
      <c r="D90" s="169">
        <v>125.24455872987446</v>
      </c>
      <c r="E90" s="169">
        <f t="shared" si="5"/>
        <v>117.81579688055271</v>
      </c>
      <c r="F90" s="190" t="str">
        <f t="shared" si="4"/>
        <v/>
      </c>
      <c r="H90" t="str">
        <f t="shared" si="7"/>
        <v/>
      </c>
      <c r="I90" s="190" t="str">
        <f t="shared" si="6"/>
        <v/>
      </c>
    </row>
    <row r="91" spans="1:9">
      <c r="A91">
        <v>88</v>
      </c>
      <c r="B91" s="46">
        <v>44681</v>
      </c>
      <c r="C91" s="169">
        <v>104.73164693055364</v>
      </c>
      <c r="D91" s="169">
        <v>125.24455872987446</v>
      </c>
      <c r="E91" s="169">
        <f t="shared" si="5"/>
        <v>104.73164693055364</v>
      </c>
      <c r="F91" s="190" t="str">
        <f t="shared" si="4"/>
        <v/>
      </c>
      <c r="H91" t="str">
        <f t="shared" si="7"/>
        <v/>
      </c>
      <c r="I91" s="190" t="str">
        <f t="shared" si="6"/>
        <v/>
      </c>
    </row>
    <row r="92" spans="1:9">
      <c r="A92">
        <v>89</v>
      </c>
      <c r="B92" s="46">
        <v>44682</v>
      </c>
      <c r="C92" s="169">
        <v>83.156359126549916</v>
      </c>
      <c r="D92" s="169">
        <v>99.174715760964361</v>
      </c>
      <c r="E92" s="169">
        <f t="shared" si="5"/>
        <v>83.156359126549916</v>
      </c>
      <c r="F92" s="190" t="str">
        <f t="shared" si="4"/>
        <v/>
      </c>
      <c r="H92" t="str">
        <f t="shared" si="7"/>
        <v/>
      </c>
      <c r="I92" s="190" t="str">
        <f t="shared" si="6"/>
        <v/>
      </c>
    </row>
    <row r="93" spans="1:9">
      <c r="A93">
        <v>90</v>
      </c>
      <c r="B93" s="46">
        <v>44683</v>
      </c>
      <c r="C93" s="169">
        <v>91.21433605255362</v>
      </c>
      <c r="D93" s="169">
        <v>99.174715760964361</v>
      </c>
      <c r="E93" s="169">
        <f t="shared" si="5"/>
        <v>91.21433605255362</v>
      </c>
      <c r="F93" s="190" t="str">
        <f t="shared" si="4"/>
        <v/>
      </c>
      <c r="H93" t="str">
        <f t="shared" si="7"/>
        <v/>
      </c>
      <c r="I93" s="190" t="str">
        <f t="shared" si="6"/>
        <v/>
      </c>
    </row>
    <row r="94" spans="1:9">
      <c r="A94">
        <v>91</v>
      </c>
      <c r="B94" s="46">
        <v>44684</v>
      </c>
      <c r="C94" s="169">
        <v>111.0449889485527</v>
      </c>
      <c r="D94" s="169">
        <v>99.174715760964361</v>
      </c>
      <c r="E94" s="169">
        <f t="shared" si="5"/>
        <v>99.174715760964361</v>
      </c>
      <c r="F94" s="190" t="str">
        <f t="shared" si="4"/>
        <v/>
      </c>
      <c r="H94" t="str">
        <f t="shared" si="7"/>
        <v/>
      </c>
      <c r="I94" s="190" t="str">
        <f t="shared" si="6"/>
        <v/>
      </c>
    </row>
    <row r="95" spans="1:9">
      <c r="A95">
        <v>92</v>
      </c>
      <c r="B95" s="46">
        <v>44685</v>
      </c>
      <c r="C95" s="169">
        <v>107.26813197630744</v>
      </c>
      <c r="D95" s="169">
        <v>99.174715760964361</v>
      </c>
      <c r="E95" s="169">
        <f t="shared" si="5"/>
        <v>99.174715760964361</v>
      </c>
      <c r="F95" s="190" t="str">
        <f t="shared" si="4"/>
        <v/>
      </c>
      <c r="H95" t="str">
        <f t="shared" si="7"/>
        <v/>
      </c>
      <c r="I95" s="190" t="str">
        <f t="shared" si="6"/>
        <v/>
      </c>
    </row>
    <row r="96" spans="1:9">
      <c r="A96">
        <v>93</v>
      </c>
      <c r="B96" s="46">
        <v>44686</v>
      </c>
      <c r="C96" s="169">
        <v>86.8020471523065</v>
      </c>
      <c r="D96" s="169">
        <v>99.174715760964361</v>
      </c>
      <c r="E96" s="169">
        <f t="shared" si="5"/>
        <v>86.8020471523065</v>
      </c>
      <c r="F96" s="190" t="str">
        <f t="shared" si="4"/>
        <v/>
      </c>
      <c r="H96" t="str">
        <f t="shared" si="7"/>
        <v/>
      </c>
      <c r="I96" s="190" t="str">
        <f t="shared" si="6"/>
        <v/>
      </c>
    </row>
    <row r="97" spans="1:9">
      <c r="A97">
        <v>94</v>
      </c>
      <c r="B97" s="46">
        <v>44687</v>
      </c>
      <c r="C97" s="169">
        <v>69.103522436307443</v>
      </c>
      <c r="D97" s="169">
        <v>99.174715760964361</v>
      </c>
      <c r="E97" s="169">
        <f t="shared" si="5"/>
        <v>69.103522436307443</v>
      </c>
      <c r="F97" s="190" t="str">
        <f t="shared" si="4"/>
        <v/>
      </c>
      <c r="H97" t="str">
        <f t="shared" si="7"/>
        <v/>
      </c>
      <c r="I97" s="190" t="str">
        <f t="shared" si="6"/>
        <v/>
      </c>
    </row>
    <row r="98" spans="1:9">
      <c r="A98">
        <v>95</v>
      </c>
      <c r="B98" s="46">
        <v>44688</v>
      </c>
      <c r="C98" s="169">
        <v>72.622806806305576</v>
      </c>
      <c r="D98" s="169">
        <v>99.174715760964361</v>
      </c>
      <c r="E98" s="169">
        <f t="shared" si="5"/>
        <v>72.622806806305576</v>
      </c>
      <c r="F98" s="190" t="str">
        <f t="shared" si="4"/>
        <v/>
      </c>
      <c r="H98" t="str">
        <f t="shared" si="7"/>
        <v/>
      </c>
      <c r="I98" s="190" t="str">
        <f t="shared" si="6"/>
        <v/>
      </c>
    </row>
    <row r="99" spans="1:9">
      <c r="A99">
        <v>96</v>
      </c>
      <c r="B99" s="46">
        <v>44689</v>
      </c>
      <c r="C99" s="169">
        <v>64.835992066308364</v>
      </c>
      <c r="D99" s="169">
        <v>99.174715760964361</v>
      </c>
      <c r="E99" s="169">
        <f t="shared" si="5"/>
        <v>64.835992066308364</v>
      </c>
      <c r="F99" s="190" t="str">
        <f t="shared" si="4"/>
        <v/>
      </c>
      <c r="H99" t="str">
        <f t="shared" si="7"/>
        <v/>
      </c>
      <c r="I99" s="190" t="str">
        <f t="shared" si="6"/>
        <v/>
      </c>
    </row>
    <row r="100" spans="1:9">
      <c r="A100">
        <v>97</v>
      </c>
      <c r="B100" s="46">
        <v>44690</v>
      </c>
      <c r="C100" s="169">
        <v>79.258509340306517</v>
      </c>
      <c r="D100" s="169">
        <v>99.174715760964361</v>
      </c>
      <c r="E100" s="169">
        <f t="shared" si="5"/>
        <v>79.258509340306517</v>
      </c>
      <c r="F100" s="190" t="str">
        <f t="shared" si="4"/>
        <v/>
      </c>
      <c r="H100" t="str">
        <f t="shared" si="7"/>
        <v/>
      </c>
      <c r="I100" s="190" t="str">
        <f t="shared" si="6"/>
        <v/>
      </c>
    </row>
    <row r="101" spans="1:9">
      <c r="A101">
        <v>98</v>
      </c>
      <c r="B101" s="46">
        <v>44691</v>
      </c>
      <c r="C101" s="169">
        <v>83.370523604307436</v>
      </c>
      <c r="D101" s="169">
        <v>99.174715760964361</v>
      </c>
      <c r="E101" s="169">
        <f t="shared" si="5"/>
        <v>83.370523604307436</v>
      </c>
      <c r="F101" s="190" t="str">
        <f t="shared" si="4"/>
        <v/>
      </c>
      <c r="H101" t="str">
        <f t="shared" si="7"/>
        <v/>
      </c>
      <c r="I101" s="190" t="str">
        <f t="shared" si="6"/>
        <v/>
      </c>
    </row>
    <row r="102" spans="1:9">
      <c r="A102">
        <v>99</v>
      </c>
      <c r="B102" s="46">
        <v>44692</v>
      </c>
      <c r="C102" s="169">
        <v>64.487095028005015</v>
      </c>
      <c r="D102" s="169">
        <v>99.174715760964361</v>
      </c>
      <c r="E102" s="169">
        <f t="shared" si="5"/>
        <v>64.487095028005015</v>
      </c>
      <c r="F102" s="190" t="str">
        <f t="shared" si="4"/>
        <v/>
      </c>
      <c r="H102" t="str">
        <f t="shared" si="7"/>
        <v/>
      </c>
      <c r="I102" s="190" t="str">
        <f t="shared" si="6"/>
        <v/>
      </c>
    </row>
    <row r="103" spans="1:9">
      <c r="A103">
        <v>100</v>
      </c>
      <c r="B103" s="46">
        <v>44693</v>
      </c>
      <c r="C103" s="169">
        <v>54.860505084005958</v>
      </c>
      <c r="D103" s="169">
        <v>99.174715760964361</v>
      </c>
      <c r="E103" s="169">
        <f t="shared" si="5"/>
        <v>54.860505084005958</v>
      </c>
      <c r="F103" s="190" t="str">
        <f t="shared" si="4"/>
        <v/>
      </c>
      <c r="H103" t="str">
        <f t="shared" si="7"/>
        <v/>
      </c>
      <c r="I103" s="190" t="str">
        <f t="shared" si="6"/>
        <v/>
      </c>
    </row>
    <row r="104" spans="1:9">
      <c r="A104">
        <v>101</v>
      </c>
      <c r="B104" s="46">
        <v>44694</v>
      </c>
      <c r="C104" s="169">
        <v>61.607467572005014</v>
      </c>
      <c r="D104" s="169">
        <v>99.174715760964361</v>
      </c>
      <c r="E104" s="169">
        <f t="shared" si="5"/>
        <v>61.607467572005014</v>
      </c>
      <c r="F104" s="190" t="str">
        <f t="shared" si="4"/>
        <v/>
      </c>
      <c r="H104" t="str">
        <f t="shared" si="7"/>
        <v/>
      </c>
      <c r="I104" s="190" t="str">
        <f t="shared" si="6"/>
        <v/>
      </c>
    </row>
    <row r="105" spans="1:9">
      <c r="A105">
        <v>102</v>
      </c>
      <c r="B105" s="46">
        <v>44695</v>
      </c>
      <c r="C105" s="169">
        <v>40.143651944004084</v>
      </c>
      <c r="D105" s="169">
        <v>99.174715760964361</v>
      </c>
      <c r="E105" s="169">
        <f t="shared" si="5"/>
        <v>40.143651944004084</v>
      </c>
      <c r="F105" s="190" t="str">
        <f t="shared" si="4"/>
        <v/>
      </c>
      <c r="H105" t="str">
        <f t="shared" si="7"/>
        <v/>
      </c>
      <c r="I105" s="190" t="str">
        <f t="shared" si="6"/>
        <v/>
      </c>
    </row>
    <row r="106" spans="1:9">
      <c r="A106">
        <v>103</v>
      </c>
      <c r="B106" s="46">
        <v>44696</v>
      </c>
      <c r="C106" s="169">
        <v>39.209505080005947</v>
      </c>
      <c r="D106" s="169">
        <v>99.174715760964361</v>
      </c>
      <c r="E106" s="169">
        <f t="shared" si="5"/>
        <v>39.209505080005947</v>
      </c>
      <c r="F106" s="190" t="str">
        <f t="shared" si="4"/>
        <v>M</v>
      </c>
      <c r="G106" s="191">
        <f>IF(DAY(B106)=15,D106,"")</f>
        <v>99.174715760964361</v>
      </c>
      <c r="H106" t="str">
        <f t="shared" si="7"/>
        <v/>
      </c>
      <c r="I106" s="190" t="str">
        <f t="shared" si="6"/>
        <v>M</v>
      </c>
    </row>
    <row r="107" spans="1:9">
      <c r="A107">
        <v>104</v>
      </c>
      <c r="B107" s="46">
        <v>44697</v>
      </c>
      <c r="C107" s="169">
        <v>49.212794322006879</v>
      </c>
      <c r="D107" s="169">
        <v>99.174715760964361</v>
      </c>
      <c r="E107" s="169">
        <f t="shared" si="5"/>
        <v>49.212794322006879</v>
      </c>
      <c r="F107" s="190" t="str">
        <f t="shared" si="4"/>
        <v/>
      </c>
      <c r="H107" t="str">
        <f t="shared" si="7"/>
        <v/>
      </c>
      <c r="I107" s="190" t="str">
        <f t="shared" si="6"/>
        <v/>
      </c>
    </row>
    <row r="108" spans="1:9">
      <c r="A108">
        <v>105</v>
      </c>
      <c r="B108" s="46">
        <v>44698</v>
      </c>
      <c r="C108" s="169">
        <v>51.786156812005011</v>
      </c>
      <c r="D108" s="169">
        <v>99.174715760964361</v>
      </c>
      <c r="E108" s="169">
        <f t="shared" si="5"/>
        <v>51.786156812005011</v>
      </c>
      <c r="F108" s="190" t="str">
        <f t="shared" si="4"/>
        <v/>
      </c>
      <c r="H108" t="str">
        <f t="shared" si="7"/>
        <v/>
      </c>
      <c r="I108" s="190" t="str">
        <f t="shared" si="6"/>
        <v/>
      </c>
    </row>
    <row r="109" spans="1:9">
      <c r="A109">
        <v>106</v>
      </c>
      <c r="B109" s="46">
        <v>44699</v>
      </c>
      <c r="C109" s="169">
        <v>61.161129312259817</v>
      </c>
      <c r="D109" s="169">
        <v>99.174715760964361</v>
      </c>
      <c r="E109" s="169">
        <f t="shared" si="5"/>
        <v>61.161129312259817</v>
      </c>
      <c r="F109" s="190" t="str">
        <f t="shared" si="4"/>
        <v/>
      </c>
      <c r="H109" t="str">
        <f t="shared" si="7"/>
        <v/>
      </c>
      <c r="I109" s="190" t="str">
        <f t="shared" si="6"/>
        <v/>
      </c>
    </row>
    <row r="110" spans="1:9">
      <c r="A110">
        <v>107</v>
      </c>
      <c r="B110" s="46">
        <v>44700</v>
      </c>
      <c r="C110" s="169">
        <v>65.167090836259817</v>
      </c>
      <c r="D110" s="169">
        <v>99.174715760964361</v>
      </c>
      <c r="E110" s="169">
        <f t="shared" si="5"/>
        <v>65.167090836259817</v>
      </c>
      <c r="F110" s="190" t="str">
        <f t="shared" si="4"/>
        <v/>
      </c>
      <c r="H110" t="str">
        <f t="shared" si="7"/>
        <v/>
      </c>
      <c r="I110" s="190" t="str">
        <f t="shared" si="6"/>
        <v/>
      </c>
    </row>
    <row r="111" spans="1:9">
      <c r="A111">
        <v>108</v>
      </c>
      <c r="B111" s="46">
        <v>44701</v>
      </c>
      <c r="C111" s="169">
        <v>62.089040656260742</v>
      </c>
      <c r="D111" s="169">
        <v>99.174715760964361</v>
      </c>
      <c r="E111" s="169">
        <f t="shared" si="5"/>
        <v>62.089040656260742</v>
      </c>
      <c r="F111" s="190" t="str">
        <f t="shared" si="4"/>
        <v/>
      </c>
      <c r="H111" t="str">
        <f t="shared" si="7"/>
        <v/>
      </c>
      <c r="I111" s="190" t="str">
        <f t="shared" si="6"/>
        <v/>
      </c>
    </row>
    <row r="112" spans="1:9">
      <c r="A112">
        <v>109</v>
      </c>
      <c r="B112" s="46">
        <v>44702</v>
      </c>
      <c r="C112" s="169">
        <v>57.760507064259812</v>
      </c>
      <c r="D112" s="169">
        <v>99.174715760964361</v>
      </c>
      <c r="E112" s="169">
        <f t="shared" si="5"/>
        <v>57.760507064259812</v>
      </c>
      <c r="F112" s="190" t="str">
        <f t="shared" si="4"/>
        <v/>
      </c>
      <c r="H112" t="str">
        <f t="shared" si="7"/>
        <v/>
      </c>
      <c r="I112" s="190" t="str">
        <f t="shared" si="6"/>
        <v/>
      </c>
    </row>
    <row r="113" spans="1:9">
      <c r="A113">
        <v>110</v>
      </c>
      <c r="B113" s="46">
        <v>44703</v>
      </c>
      <c r="C113" s="169">
        <v>52.668547350260752</v>
      </c>
      <c r="D113" s="169">
        <v>99.174715760964361</v>
      </c>
      <c r="E113" s="169">
        <f t="shared" si="5"/>
        <v>52.668547350260752</v>
      </c>
      <c r="F113" s="190" t="str">
        <f t="shared" si="4"/>
        <v/>
      </c>
      <c r="H113" t="str">
        <f t="shared" si="7"/>
        <v/>
      </c>
      <c r="I113" s="190" t="str">
        <f t="shared" si="6"/>
        <v/>
      </c>
    </row>
    <row r="114" spans="1:9">
      <c r="A114">
        <v>111</v>
      </c>
      <c r="B114" s="46">
        <v>44704</v>
      </c>
      <c r="C114" s="169">
        <v>62.746090904259816</v>
      </c>
      <c r="D114" s="169">
        <v>99.174715760964361</v>
      </c>
      <c r="E114" s="169">
        <f t="shared" si="5"/>
        <v>62.746090904259816</v>
      </c>
      <c r="F114" s="190" t="str">
        <f t="shared" si="4"/>
        <v/>
      </c>
      <c r="H114" t="str">
        <f t="shared" si="7"/>
        <v/>
      </c>
      <c r="I114" s="190" t="str">
        <f t="shared" si="6"/>
        <v/>
      </c>
    </row>
    <row r="115" spans="1:9">
      <c r="A115">
        <v>112</v>
      </c>
      <c r="B115" s="46">
        <v>44705</v>
      </c>
      <c r="C115" s="169">
        <v>55.796363632261681</v>
      </c>
      <c r="D115" s="169">
        <v>99.174715760964361</v>
      </c>
      <c r="E115" s="169">
        <f t="shared" si="5"/>
        <v>55.796363632261681</v>
      </c>
      <c r="F115" s="190" t="str">
        <f t="shared" si="4"/>
        <v/>
      </c>
      <c r="H115" t="str">
        <f t="shared" si="7"/>
        <v/>
      </c>
      <c r="I115" s="190" t="str">
        <f t="shared" si="6"/>
        <v/>
      </c>
    </row>
    <row r="116" spans="1:9">
      <c r="A116">
        <v>113</v>
      </c>
      <c r="B116" s="46">
        <v>44706</v>
      </c>
      <c r="C116" s="169">
        <v>37.202491168886539</v>
      </c>
      <c r="D116" s="169">
        <v>99.174715760964361</v>
      </c>
      <c r="E116" s="169">
        <f t="shared" si="5"/>
        <v>37.202491168886539</v>
      </c>
      <c r="F116" s="190" t="str">
        <f t="shared" si="4"/>
        <v/>
      </c>
      <c r="H116" t="str">
        <f t="shared" si="7"/>
        <v/>
      </c>
      <c r="I116" s="190" t="str">
        <f t="shared" si="6"/>
        <v/>
      </c>
    </row>
    <row r="117" spans="1:9">
      <c r="A117">
        <v>114</v>
      </c>
      <c r="B117" s="46">
        <v>44707</v>
      </c>
      <c r="C117" s="169">
        <v>32.887609544888399</v>
      </c>
      <c r="D117" s="169">
        <v>99.174715760964361</v>
      </c>
      <c r="E117" s="169">
        <f t="shared" si="5"/>
        <v>32.887609544888399</v>
      </c>
      <c r="F117" s="190" t="str">
        <f t="shared" si="4"/>
        <v/>
      </c>
      <c r="H117" t="str">
        <f t="shared" si="7"/>
        <v/>
      </c>
      <c r="I117" s="190" t="str">
        <f t="shared" si="6"/>
        <v/>
      </c>
    </row>
    <row r="118" spans="1:9">
      <c r="A118">
        <v>115</v>
      </c>
      <c r="B118" s="46">
        <v>44708</v>
      </c>
      <c r="C118" s="169">
        <v>34.880052270888399</v>
      </c>
      <c r="D118" s="169">
        <v>99.174715760964361</v>
      </c>
      <c r="E118" s="169">
        <f t="shared" si="5"/>
        <v>34.880052270888399</v>
      </c>
      <c r="F118" s="190" t="str">
        <f t="shared" si="4"/>
        <v/>
      </c>
      <c r="H118" t="str">
        <f t="shared" si="7"/>
        <v/>
      </c>
      <c r="I118" s="190" t="str">
        <f t="shared" si="6"/>
        <v/>
      </c>
    </row>
    <row r="119" spans="1:9">
      <c r="A119">
        <v>116</v>
      </c>
      <c r="B119" s="46">
        <v>44709</v>
      </c>
      <c r="C119" s="169">
        <v>41.353239382888404</v>
      </c>
      <c r="D119" s="169">
        <v>99.174715760964361</v>
      </c>
      <c r="E119" s="169">
        <f t="shared" si="5"/>
        <v>41.353239382888404</v>
      </c>
      <c r="F119" s="190" t="str">
        <f t="shared" si="4"/>
        <v/>
      </c>
      <c r="H119" t="str">
        <f t="shared" si="7"/>
        <v/>
      </c>
      <c r="I119" s="190" t="str">
        <f t="shared" si="6"/>
        <v/>
      </c>
    </row>
    <row r="120" spans="1:9">
      <c r="A120">
        <v>117</v>
      </c>
      <c r="B120" s="46">
        <v>44710</v>
      </c>
      <c r="C120" s="169">
        <v>28.317300492888396</v>
      </c>
      <c r="D120" s="169">
        <v>99.174715760964361</v>
      </c>
      <c r="E120" s="169">
        <f t="shared" si="5"/>
        <v>28.317300492888396</v>
      </c>
      <c r="F120" s="190" t="str">
        <f t="shared" si="4"/>
        <v/>
      </c>
      <c r="H120" t="str">
        <f t="shared" si="7"/>
        <v/>
      </c>
      <c r="I120" s="190" t="str">
        <f t="shared" si="6"/>
        <v/>
      </c>
    </row>
    <row r="121" spans="1:9">
      <c r="A121">
        <v>118</v>
      </c>
      <c r="B121" s="46">
        <v>44711</v>
      </c>
      <c r="C121" s="169">
        <v>38.824673940888403</v>
      </c>
      <c r="D121" s="169">
        <v>99.174715760964361</v>
      </c>
      <c r="E121" s="169">
        <f t="shared" si="5"/>
        <v>38.824673940888403</v>
      </c>
      <c r="F121" s="190" t="str">
        <f t="shared" si="4"/>
        <v/>
      </c>
      <c r="H121" t="str">
        <f t="shared" si="7"/>
        <v/>
      </c>
      <c r="I121" s="190" t="str">
        <f t="shared" si="6"/>
        <v/>
      </c>
    </row>
    <row r="122" spans="1:9">
      <c r="A122">
        <v>119</v>
      </c>
      <c r="B122" s="46">
        <v>44712</v>
      </c>
      <c r="C122" s="169">
        <v>48.850169006887469</v>
      </c>
      <c r="D122" s="169">
        <v>99.174715760964361</v>
      </c>
      <c r="E122" s="169">
        <f t="shared" si="5"/>
        <v>48.850169006887469</v>
      </c>
      <c r="F122" s="190" t="str">
        <f t="shared" si="4"/>
        <v/>
      </c>
      <c r="H122" t="str">
        <f t="shared" si="7"/>
        <v/>
      </c>
      <c r="I122" s="190" t="str">
        <f t="shared" si="6"/>
        <v/>
      </c>
    </row>
    <row r="123" spans="1:9">
      <c r="A123">
        <v>120</v>
      </c>
      <c r="B123" s="46">
        <v>44713</v>
      </c>
      <c r="C123" s="169">
        <v>41.207367929528253</v>
      </c>
      <c r="D123" s="169">
        <v>63.624179558812038</v>
      </c>
      <c r="E123" s="169">
        <f t="shared" si="5"/>
        <v>41.207367929528253</v>
      </c>
      <c r="F123" s="190" t="str">
        <f t="shared" si="4"/>
        <v/>
      </c>
      <c r="H123" t="str">
        <f t="shared" si="7"/>
        <v/>
      </c>
      <c r="I123" s="190" t="str">
        <f t="shared" si="6"/>
        <v/>
      </c>
    </row>
    <row r="124" spans="1:9">
      <c r="A124">
        <v>121</v>
      </c>
      <c r="B124" s="46">
        <v>44714</v>
      </c>
      <c r="C124" s="169">
        <v>52.536363009527328</v>
      </c>
      <c r="D124" s="169">
        <v>63.624179558812038</v>
      </c>
      <c r="E124" s="169">
        <f t="shared" si="5"/>
        <v>52.536363009527328</v>
      </c>
      <c r="F124" s="190" t="str">
        <f t="shared" si="4"/>
        <v/>
      </c>
      <c r="H124" t="str">
        <f t="shared" si="7"/>
        <v/>
      </c>
      <c r="I124" s="190" t="str">
        <f t="shared" si="6"/>
        <v/>
      </c>
    </row>
    <row r="125" spans="1:9">
      <c r="A125">
        <v>122</v>
      </c>
      <c r="B125" s="46">
        <v>44715</v>
      </c>
      <c r="C125" s="169">
        <v>46.10201554552733</v>
      </c>
      <c r="D125" s="169">
        <v>63.624179558812038</v>
      </c>
      <c r="E125" s="169">
        <f t="shared" si="5"/>
        <v>46.10201554552733</v>
      </c>
      <c r="F125" s="190" t="str">
        <f t="shared" si="4"/>
        <v/>
      </c>
      <c r="H125" t="str">
        <f t="shared" si="7"/>
        <v/>
      </c>
      <c r="I125" s="190" t="str">
        <f t="shared" si="6"/>
        <v/>
      </c>
    </row>
    <row r="126" spans="1:9">
      <c r="A126">
        <v>123</v>
      </c>
      <c r="B126" s="46">
        <v>44716</v>
      </c>
      <c r="C126" s="169">
        <v>32.200516235526393</v>
      </c>
      <c r="D126" s="169">
        <v>63.624179558812038</v>
      </c>
      <c r="E126" s="169">
        <f t="shared" si="5"/>
        <v>32.200516235526393</v>
      </c>
      <c r="F126" s="190" t="str">
        <f t="shared" si="4"/>
        <v/>
      </c>
      <c r="H126" t="str">
        <f t="shared" si="7"/>
        <v/>
      </c>
      <c r="I126" s="190" t="str">
        <f t="shared" si="6"/>
        <v/>
      </c>
    </row>
    <row r="127" spans="1:9">
      <c r="A127">
        <v>124</v>
      </c>
      <c r="B127" s="46">
        <v>44717</v>
      </c>
      <c r="C127" s="169">
        <v>24.11654776152826</v>
      </c>
      <c r="D127" s="169">
        <v>63.624179558812038</v>
      </c>
      <c r="E127" s="169">
        <f t="shared" si="5"/>
        <v>24.11654776152826</v>
      </c>
      <c r="F127" s="190" t="str">
        <f t="shared" si="4"/>
        <v/>
      </c>
      <c r="H127" t="str">
        <f t="shared" si="7"/>
        <v/>
      </c>
      <c r="I127" s="190" t="str">
        <f t="shared" si="6"/>
        <v/>
      </c>
    </row>
    <row r="128" spans="1:9">
      <c r="A128">
        <v>125</v>
      </c>
      <c r="B128" s="46">
        <v>44718</v>
      </c>
      <c r="C128" s="169">
        <v>30.488533945529191</v>
      </c>
      <c r="D128" s="169">
        <v>63.624179558812038</v>
      </c>
      <c r="E128" s="169">
        <f t="shared" si="5"/>
        <v>30.488533945529191</v>
      </c>
      <c r="F128" s="190" t="str">
        <f t="shared" si="4"/>
        <v/>
      </c>
      <c r="H128" t="str">
        <f t="shared" si="7"/>
        <v/>
      </c>
      <c r="I128" s="190" t="str">
        <f t="shared" si="6"/>
        <v/>
      </c>
    </row>
    <row r="129" spans="1:9">
      <c r="A129">
        <v>126</v>
      </c>
      <c r="B129" s="46">
        <v>44719</v>
      </c>
      <c r="C129" s="169">
        <v>29.348419123526394</v>
      </c>
      <c r="D129" s="169">
        <v>63.624179558812038</v>
      </c>
      <c r="E129" s="169">
        <f t="shared" si="5"/>
        <v>29.348419123526394</v>
      </c>
      <c r="F129" s="190" t="str">
        <f t="shared" si="4"/>
        <v/>
      </c>
      <c r="H129" t="str">
        <f t="shared" si="7"/>
        <v/>
      </c>
      <c r="I129" s="190" t="str">
        <f t="shared" si="6"/>
        <v/>
      </c>
    </row>
    <row r="130" spans="1:9">
      <c r="A130">
        <v>127</v>
      </c>
      <c r="B130" s="46">
        <v>44720</v>
      </c>
      <c r="C130" s="169">
        <v>22.97658207775229</v>
      </c>
      <c r="D130" s="169">
        <v>63.624179558812038</v>
      </c>
      <c r="E130" s="169">
        <f t="shared" si="5"/>
        <v>22.97658207775229</v>
      </c>
      <c r="F130" s="190" t="str">
        <f t="shared" si="4"/>
        <v/>
      </c>
      <c r="H130" t="str">
        <f t="shared" si="7"/>
        <v/>
      </c>
      <c r="I130" s="190" t="str">
        <f t="shared" si="6"/>
        <v/>
      </c>
    </row>
    <row r="131" spans="1:9">
      <c r="A131">
        <v>128</v>
      </c>
      <c r="B131" s="46">
        <v>44721</v>
      </c>
      <c r="C131" s="169">
        <v>25.693151507752294</v>
      </c>
      <c r="D131" s="169">
        <v>63.624179558812038</v>
      </c>
      <c r="E131" s="169">
        <f t="shared" si="5"/>
        <v>25.693151507752294</v>
      </c>
      <c r="F131" s="190" t="str">
        <f t="shared" ref="F131:F194" si="8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7"/>
        <v/>
      </c>
      <c r="I131" s="190" t="str">
        <f t="shared" si="6"/>
        <v/>
      </c>
    </row>
    <row r="132" spans="1:9">
      <c r="A132">
        <v>129</v>
      </c>
      <c r="B132" s="46">
        <v>44722</v>
      </c>
      <c r="C132" s="169">
        <v>30.172250453753222</v>
      </c>
      <c r="D132" s="169">
        <v>63.624179558812038</v>
      </c>
      <c r="E132" s="169">
        <f t="shared" ref="E132:E195" si="9">IF(C132&lt;D132,C132,D132)</f>
        <v>30.172250453753222</v>
      </c>
      <c r="F132" s="190" t="str">
        <f t="shared" si="8"/>
        <v/>
      </c>
      <c r="H132" t="str">
        <f t="shared" si="7"/>
        <v/>
      </c>
      <c r="I132" s="190" t="str">
        <f t="shared" ref="I132:I195" si="10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44723</v>
      </c>
      <c r="C133" s="169">
        <v>26.469429901751361</v>
      </c>
      <c r="D133" s="169">
        <v>63.624179558812038</v>
      </c>
      <c r="E133" s="169">
        <f t="shared" si="9"/>
        <v>26.469429901751361</v>
      </c>
      <c r="F133" s="190" t="str">
        <f t="shared" si="8"/>
        <v/>
      </c>
      <c r="H133" t="str">
        <f t="shared" ref="H133:H196" si="11">IF(MONTH(B133)=1,IF(DAY(B133)=1,YEAR(B133),""),"")</f>
        <v/>
      </c>
      <c r="I133" s="190" t="str">
        <f t="shared" si="10"/>
        <v/>
      </c>
    </row>
    <row r="134" spans="1:9">
      <c r="A134">
        <v>131</v>
      </c>
      <c r="B134" s="46">
        <v>44724</v>
      </c>
      <c r="C134" s="169">
        <v>19.406487079751358</v>
      </c>
      <c r="D134" s="169">
        <v>63.624179558812038</v>
      </c>
      <c r="E134" s="169">
        <f t="shared" si="9"/>
        <v>19.406487079751358</v>
      </c>
      <c r="F134" s="190" t="str">
        <f t="shared" si="8"/>
        <v/>
      </c>
      <c r="H134" t="str">
        <f t="shared" si="11"/>
        <v/>
      </c>
      <c r="I134" s="190" t="str">
        <f t="shared" si="10"/>
        <v/>
      </c>
    </row>
    <row r="135" spans="1:9">
      <c r="A135">
        <v>132</v>
      </c>
      <c r="B135" s="46">
        <v>44725</v>
      </c>
      <c r="C135" s="169">
        <v>46.200025131753222</v>
      </c>
      <c r="D135" s="169">
        <v>63.624179558812038</v>
      </c>
      <c r="E135" s="169">
        <f t="shared" si="9"/>
        <v>46.200025131753222</v>
      </c>
      <c r="F135" s="190" t="str">
        <f t="shared" si="8"/>
        <v/>
      </c>
      <c r="H135" t="str">
        <f t="shared" si="11"/>
        <v/>
      </c>
      <c r="I135" s="190" t="str">
        <f t="shared" si="10"/>
        <v/>
      </c>
    </row>
    <row r="136" spans="1:9">
      <c r="A136">
        <v>133</v>
      </c>
      <c r="B136" s="46">
        <v>44726</v>
      </c>
      <c r="C136" s="169">
        <v>42.439020761752289</v>
      </c>
      <c r="D136" s="169">
        <v>63.624179558812038</v>
      </c>
      <c r="E136" s="169">
        <f t="shared" si="9"/>
        <v>42.439020761752289</v>
      </c>
      <c r="F136" s="190" t="str">
        <f t="shared" si="8"/>
        <v/>
      </c>
      <c r="H136" t="str">
        <f t="shared" si="11"/>
        <v/>
      </c>
      <c r="I136" s="190" t="str">
        <f t="shared" si="10"/>
        <v/>
      </c>
    </row>
    <row r="137" spans="1:9">
      <c r="A137">
        <v>134</v>
      </c>
      <c r="B137" s="46">
        <v>44727</v>
      </c>
      <c r="C137" s="169">
        <v>29.932358020219034</v>
      </c>
      <c r="D137" s="169">
        <v>63.624179558812038</v>
      </c>
      <c r="E137" s="169">
        <f t="shared" si="9"/>
        <v>29.932358020219034</v>
      </c>
      <c r="F137" s="190" t="str">
        <f t="shared" si="8"/>
        <v>J</v>
      </c>
      <c r="G137" s="191">
        <f>IF(DAY(B137)=15,D137,"")</f>
        <v>63.624179558812038</v>
      </c>
      <c r="H137" t="str">
        <f t="shared" si="11"/>
        <v/>
      </c>
      <c r="I137" s="190" t="str">
        <f t="shared" si="10"/>
        <v>J</v>
      </c>
    </row>
    <row r="138" spans="1:9">
      <c r="A138">
        <v>135</v>
      </c>
      <c r="B138" s="46">
        <v>44728</v>
      </c>
      <c r="C138" s="169">
        <v>5.7832736262199687</v>
      </c>
      <c r="D138" s="169">
        <v>63.624179558812038</v>
      </c>
      <c r="E138" s="169">
        <f t="shared" si="9"/>
        <v>5.7832736262199687</v>
      </c>
      <c r="F138" s="190" t="str">
        <f t="shared" si="8"/>
        <v/>
      </c>
      <c r="H138" t="str">
        <f t="shared" si="11"/>
        <v/>
      </c>
      <c r="I138" s="190" t="str">
        <f t="shared" si="10"/>
        <v/>
      </c>
    </row>
    <row r="139" spans="1:9">
      <c r="A139">
        <v>136</v>
      </c>
      <c r="B139" s="46">
        <v>44729</v>
      </c>
      <c r="C139" s="169">
        <v>1.2738564382199693</v>
      </c>
      <c r="D139" s="169">
        <v>63.624179558812038</v>
      </c>
      <c r="E139" s="169">
        <f t="shared" si="9"/>
        <v>1.2738564382199693</v>
      </c>
      <c r="F139" s="190" t="str">
        <f t="shared" si="8"/>
        <v/>
      </c>
      <c r="H139" t="str">
        <f t="shared" si="11"/>
        <v/>
      </c>
      <c r="I139" s="190" t="str">
        <f t="shared" si="10"/>
        <v/>
      </c>
    </row>
    <row r="140" spans="1:9">
      <c r="A140">
        <v>137</v>
      </c>
      <c r="B140" s="46">
        <v>44730</v>
      </c>
      <c r="C140" s="169">
        <v>10.591816084219973</v>
      </c>
      <c r="D140" s="169">
        <v>63.624179558812038</v>
      </c>
      <c r="E140" s="169">
        <f t="shared" si="9"/>
        <v>10.591816084219973</v>
      </c>
      <c r="F140" s="190" t="str">
        <f t="shared" si="8"/>
        <v/>
      </c>
      <c r="H140" t="str">
        <f t="shared" si="11"/>
        <v/>
      </c>
      <c r="I140" s="190" t="str">
        <f t="shared" si="10"/>
        <v/>
      </c>
    </row>
    <row r="141" spans="1:9">
      <c r="A141">
        <v>138</v>
      </c>
      <c r="B141" s="46">
        <v>44731</v>
      </c>
      <c r="C141" s="169">
        <v>1.5330402962209009</v>
      </c>
      <c r="D141" s="169">
        <v>63.624179558812038</v>
      </c>
      <c r="E141" s="169">
        <f t="shared" si="9"/>
        <v>1.5330402962209009</v>
      </c>
      <c r="F141" s="190" t="str">
        <f t="shared" si="8"/>
        <v/>
      </c>
      <c r="H141" t="str">
        <f t="shared" si="11"/>
        <v/>
      </c>
      <c r="I141" s="190" t="str">
        <f t="shared" si="10"/>
        <v/>
      </c>
    </row>
    <row r="142" spans="1:9">
      <c r="A142">
        <v>139</v>
      </c>
      <c r="B142" s="46">
        <v>44732</v>
      </c>
      <c r="C142" s="169">
        <v>4.6798778182190359</v>
      </c>
      <c r="D142" s="169">
        <v>63.624179558812038</v>
      </c>
      <c r="E142" s="169">
        <f t="shared" si="9"/>
        <v>4.6798778182190359</v>
      </c>
      <c r="F142" s="190" t="str">
        <f t="shared" si="8"/>
        <v/>
      </c>
      <c r="H142" t="str">
        <f t="shared" si="11"/>
        <v/>
      </c>
      <c r="I142" s="190" t="str">
        <f t="shared" si="10"/>
        <v/>
      </c>
    </row>
    <row r="143" spans="1:9">
      <c r="A143">
        <v>140</v>
      </c>
      <c r="B143" s="46">
        <v>44733</v>
      </c>
      <c r="C143" s="169">
        <v>7.928798956219973</v>
      </c>
      <c r="D143" s="169">
        <v>63.624179558812038</v>
      </c>
      <c r="E143" s="169">
        <f t="shared" si="9"/>
        <v>7.928798956219973</v>
      </c>
      <c r="F143" s="190" t="str">
        <f t="shared" si="8"/>
        <v/>
      </c>
      <c r="H143" t="str">
        <f t="shared" si="11"/>
        <v/>
      </c>
      <c r="I143" s="190" t="str">
        <f t="shared" si="10"/>
        <v/>
      </c>
    </row>
    <row r="144" spans="1:9">
      <c r="A144">
        <v>141</v>
      </c>
      <c r="B144" s="46">
        <v>44734</v>
      </c>
      <c r="C144" s="169">
        <v>19.59688801024253</v>
      </c>
      <c r="D144" s="169">
        <v>63.624179558812038</v>
      </c>
      <c r="E144" s="169">
        <f t="shared" si="9"/>
        <v>19.59688801024253</v>
      </c>
      <c r="F144" s="190" t="str">
        <f t="shared" si="8"/>
        <v/>
      </c>
      <c r="H144" t="str">
        <f t="shared" si="11"/>
        <v/>
      </c>
      <c r="I144" s="190" t="str">
        <f t="shared" si="10"/>
        <v/>
      </c>
    </row>
    <row r="145" spans="1:9">
      <c r="A145">
        <v>142</v>
      </c>
      <c r="B145" s="46">
        <v>44735</v>
      </c>
      <c r="C145" s="169">
        <v>11.886811138243461</v>
      </c>
      <c r="D145" s="169">
        <v>63.624179558812038</v>
      </c>
      <c r="E145" s="169">
        <f t="shared" si="9"/>
        <v>11.886811138243461</v>
      </c>
      <c r="F145" s="190" t="str">
        <f t="shared" si="8"/>
        <v/>
      </c>
      <c r="H145" t="str">
        <f t="shared" si="11"/>
        <v/>
      </c>
      <c r="I145" s="190" t="str">
        <f t="shared" si="10"/>
        <v/>
      </c>
    </row>
    <row r="146" spans="1:9">
      <c r="A146">
        <v>143</v>
      </c>
      <c r="B146" s="46">
        <v>44736</v>
      </c>
      <c r="C146" s="169">
        <v>13.637115506245326</v>
      </c>
      <c r="D146" s="169">
        <v>63.624179558812038</v>
      </c>
      <c r="E146" s="169">
        <f t="shared" si="9"/>
        <v>13.637115506245326</v>
      </c>
      <c r="F146" s="190" t="str">
        <f t="shared" si="8"/>
        <v/>
      </c>
      <c r="H146" t="str">
        <f t="shared" si="11"/>
        <v/>
      </c>
      <c r="I146" s="190" t="str">
        <f t="shared" si="10"/>
        <v/>
      </c>
    </row>
    <row r="147" spans="1:9">
      <c r="A147">
        <v>144</v>
      </c>
      <c r="B147" s="46">
        <v>44737</v>
      </c>
      <c r="C147" s="169">
        <v>14.103308344244393</v>
      </c>
      <c r="D147" s="169">
        <v>63.624179558812038</v>
      </c>
      <c r="E147" s="169">
        <f t="shared" si="9"/>
        <v>14.103308344244393</v>
      </c>
      <c r="F147" s="190" t="str">
        <f t="shared" si="8"/>
        <v/>
      </c>
      <c r="H147" t="str">
        <f t="shared" si="11"/>
        <v/>
      </c>
      <c r="I147" s="190" t="str">
        <f t="shared" si="10"/>
        <v/>
      </c>
    </row>
    <row r="148" spans="1:9">
      <c r="A148">
        <v>145</v>
      </c>
      <c r="B148" s="46">
        <v>44738</v>
      </c>
      <c r="C148" s="169">
        <v>14.828685156243465</v>
      </c>
      <c r="D148" s="169">
        <v>63.624179558812038</v>
      </c>
      <c r="E148" s="169">
        <f t="shared" si="9"/>
        <v>14.828685156243465</v>
      </c>
      <c r="F148" s="190" t="str">
        <f t="shared" si="8"/>
        <v/>
      </c>
      <c r="H148" t="str">
        <f t="shared" si="11"/>
        <v/>
      </c>
      <c r="I148" s="190" t="str">
        <f t="shared" si="10"/>
        <v/>
      </c>
    </row>
    <row r="149" spans="1:9">
      <c r="A149">
        <v>146</v>
      </c>
      <c r="B149" s="46">
        <v>44739</v>
      </c>
      <c r="C149" s="169">
        <v>16.303281046242528</v>
      </c>
      <c r="D149" s="169">
        <v>63.624179558812038</v>
      </c>
      <c r="E149" s="169">
        <f t="shared" si="9"/>
        <v>16.303281046242528</v>
      </c>
      <c r="F149" s="190" t="str">
        <f t="shared" si="8"/>
        <v/>
      </c>
      <c r="H149" t="str">
        <f t="shared" si="11"/>
        <v/>
      </c>
      <c r="I149" s="190" t="str">
        <f t="shared" si="10"/>
        <v/>
      </c>
    </row>
    <row r="150" spans="1:9">
      <c r="A150">
        <v>147</v>
      </c>
      <c r="B150" s="46">
        <v>44740</v>
      </c>
      <c r="C150" s="169">
        <v>21.96886816424346</v>
      </c>
      <c r="D150" s="169">
        <v>63.624179558812038</v>
      </c>
      <c r="E150" s="169">
        <f t="shared" si="9"/>
        <v>21.96886816424346</v>
      </c>
      <c r="F150" s="190" t="str">
        <f t="shared" si="8"/>
        <v/>
      </c>
      <c r="H150" t="str">
        <f t="shared" si="11"/>
        <v/>
      </c>
      <c r="I150" s="190" t="str">
        <f t="shared" si="10"/>
        <v/>
      </c>
    </row>
    <row r="151" spans="1:9">
      <c r="A151">
        <v>148</v>
      </c>
      <c r="B151" s="46">
        <v>44741</v>
      </c>
      <c r="C151" s="169">
        <v>9.211150769911189</v>
      </c>
      <c r="D151" s="169">
        <v>63.624179558812038</v>
      </c>
      <c r="E151" s="169">
        <f t="shared" si="9"/>
        <v>9.211150769911189</v>
      </c>
      <c r="F151" s="190" t="str">
        <f t="shared" si="8"/>
        <v/>
      </c>
      <c r="H151" t="str">
        <f t="shared" si="11"/>
        <v/>
      </c>
      <c r="I151" s="190" t="str">
        <f t="shared" si="10"/>
        <v/>
      </c>
    </row>
    <row r="152" spans="1:9">
      <c r="A152">
        <v>149</v>
      </c>
      <c r="B152" s="46">
        <v>44742</v>
      </c>
      <c r="C152" s="169">
        <v>14.028541505911191</v>
      </c>
      <c r="D152" s="169">
        <v>63.624179558812038</v>
      </c>
      <c r="E152" s="169">
        <f t="shared" si="9"/>
        <v>14.028541505911191</v>
      </c>
      <c r="F152" s="190" t="str">
        <f t="shared" si="8"/>
        <v/>
      </c>
      <c r="H152" t="str">
        <f t="shared" si="11"/>
        <v/>
      </c>
      <c r="I152" s="190" t="str">
        <f t="shared" si="10"/>
        <v/>
      </c>
    </row>
    <row r="153" spans="1:9">
      <c r="A153">
        <v>150</v>
      </c>
      <c r="B153" s="46">
        <v>44743</v>
      </c>
      <c r="C153" s="169">
        <v>18.326979493911189</v>
      </c>
      <c r="D153" s="169">
        <v>27.442156278712137</v>
      </c>
      <c r="E153" s="169">
        <f t="shared" si="9"/>
        <v>18.326979493911189</v>
      </c>
      <c r="F153" s="190" t="str">
        <f t="shared" si="8"/>
        <v/>
      </c>
      <c r="H153" t="str">
        <f t="shared" si="11"/>
        <v/>
      </c>
      <c r="I153" s="190" t="str">
        <f t="shared" si="10"/>
        <v/>
      </c>
    </row>
    <row r="154" spans="1:9">
      <c r="A154">
        <v>151</v>
      </c>
      <c r="B154" s="46">
        <v>44744</v>
      </c>
      <c r="C154" s="169">
        <v>13.377881027910261</v>
      </c>
      <c r="D154" s="169">
        <v>27.442156278712137</v>
      </c>
      <c r="E154" s="169">
        <f t="shared" si="9"/>
        <v>13.377881027910261</v>
      </c>
      <c r="F154" s="190" t="str">
        <f t="shared" si="8"/>
        <v/>
      </c>
      <c r="H154" t="str">
        <f t="shared" si="11"/>
        <v/>
      </c>
      <c r="I154" s="190" t="str">
        <f t="shared" si="10"/>
        <v/>
      </c>
    </row>
    <row r="155" spans="1:9">
      <c r="A155">
        <v>152</v>
      </c>
      <c r="B155" s="46">
        <v>44745</v>
      </c>
      <c r="C155" s="169">
        <v>10.92700495791026</v>
      </c>
      <c r="D155" s="169">
        <v>27.442156278712137</v>
      </c>
      <c r="E155" s="169">
        <f t="shared" si="9"/>
        <v>10.92700495791026</v>
      </c>
      <c r="F155" s="190" t="str">
        <f t="shared" si="8"/>
        <v/>
      </c>
      <c r="H155" t="str">
        <f t="shared" si="11"/>
        <v/>
      </c>
      <c r="I155" s="190" t="str">
        <f t="shared" si="10"/>
        <v/>
      </c>
    </row>
    <row r="156" spans="1:9">
      <c r="A156">
        <v>153</v>
      </c>
      <c r="B156" s="46">
        <v>44746</v>
      </c>
      <c r="C156" s="169">
        <v>12.704216783910262</v>
      </c>
      <c r="D156" s="169">
        <v>27.442156278712137</v>
      </c>
      <c r="E156" s="169">
        <f t="shared" si="9"/>
        <v>12.704216783910262</v>
      </c>
      <c r="F156" s="190" t="str">
        <f t="shared" si="8"/>
        <v/>
      </c>
      <c r="H156" t="str">
        <f t="shared" si="11"/>
        <v/>
      </c>
      <c r="I156" s="190" t="str">
        <f t="shared" si="10"/>
        <v/>
      </c>
    </row>
    <row r="157" spans="1:9">
      <c r="A157">
        <v>154</v>
      </c>
      <c r="B157" s="46">
        <v>44747</v>
      </c>
      <c r="C157" s="169">
        <v>9.9428198619102588</v>
      </c>
      <c r="D157" s="169">
        <v>27.442156278712137</v>
      </c>
      <c r="E157" s="169">
        <f t="shared" si="9"/>
        <v>9.9428198619102588</v>
      </c>
      <c r="F157" s="190" t="str">
        <f t="shared" si="8"/>
        <v/>
      </c>
      <c r="H157" t="str">
        <f t="shared" si="11"/>
        <v/>
      </c>
      <c r="I157" s="190" t="str">
        <f t="shared" si="10"/>
        <v/>
      </c>
    </row>
    <row r="158" spans="1:9">
      <c r="A158">
        <v>155</v>
      </c>
      <c r="B158" s="46">
        <v>44748</v>
      </c>
      <c r="C158" s="169">
        <v>11.325503423679002</v>
      </c>
      <c r="D158" s="169">
        <v>27.442156278712137</v>
      </c>
      <c r="E158" s="169">
        <f t="shared" si="9"/>
        <v>11.325503423679002</v>
      </c>
      <c r="F158" s="190" t="str">
        <f t="shared" si="8"/>
        <v/>
      </c>
      <c r="H158" t="str">
        <f t="shared" si="11"/>
        <v/>
      </c>
      <c r="I158" s="190" t="str">
        <f t="shared" si="10"/>
        <v/>
      </c>
    </row>
    <row r="159" spans="1:9">
      <c r="A159">
        <v>156</v>
      </c>
      <c r="B159" s="46">
        <v>44749</v>
      </c>
      <c r="C159" s="169">
        <v>9.0330230036817962</v>
      </c>
      <c r="D159" s="169">
        <v>27.442156278712137</v>
      </c>
      <c r="E159" s="169">
        <f t="shared" si="9"/>
        <v>9.0330230036817962</v>
      </c>
      <c r="F159" s="190" t="str">
        <f t="shared" si="8"/>
        <v/>
      </c>
      <c r="H159" t="str">
        <f t="shared" si="11"/>
        <v/>
      </c>
      <c r="I159" s="190" t="str">
        <f t="shared" si="10"/>
        <v/>
      </c>
    </row>
    <row r="160" spans="1:9">
      <c r="A160">
        <v>157</v>
      </c>
      <c r="B160" s="46">
        <v>44750</v>
      </c>
      <c r="C160" s="169">
        <v>9.7995151336799324</v>
      </c>
      <c r="D160" s="169">
        <v>27.442156278712137</v>
      </c>
      <c r="E160" s="169">
        <f t="shared" si="9"/>
        <v>9.7995151336799324</v>
      </c>
      <c r="F160" s="190" t="str">
        <f t="shared" si="8"/>
        <v/>
      </c>
      <c r="H160" t="str">
        <f t="shared" si="11"/>
        <v/>
      </c>
      <c r="I160" s="190" t="str">
        <f t="shared" si="10"/>
        <v/>
      </c>
    </row>
    <row r="161" spans="1:9">
      <c r="A161">
        <v>158</v>
      </c>
      <c r="B161" s="46">
        <v>44751</v>
      </c>
      <c r="C161" s="169">
        <v>10.655314937679002</v>
      </c>
      <c r="D161" s="169">
        <v>27.442156278712137</v>
      </c>
      <c r="E161" s="169">
        <f t="shared" si="9"/>
        <v>10.655314937679002</v>
      </c>
      <c r="F161" s="190" t="str">
        <f t="shared" si="8"/>
        <v/>
      </c>
      <c r="H161" t="str">
        <f t="shared" si="11"/>
        <v/>
      </c>
      <c r="I161" s="190" t="str">
        <f t="shared" si="10"/>
        <v/>
      </c>
    </row>
    <row r="162" spans="1:9">
      <c r="A162">
        <v>159</v>
      </c>
      <c r="B162" s="46">
        <v>44752</v>
      </c>
      <c r="C162" s="169">
        <v>6.8382933716789998</v>
      </c>
      <c r="D162" s="169">
        <v>27.442156278712137</v>
      </c>
      <c r="E162" s="169">
        <f t="shared" si="9"/>
        <v>6.8382933716789998</v>
      </c>
      <c r="F162" s="190" t="str">
        <f t="shared" si="8"/>
        <v/>
      </c>
      <c r="H162" t="str">
        <f t="shared" si="11"/>
        <v/>
      </c>
      <c r="I162" s="190" t="str">
        <f t="shared" si="10"/>
        <v/>
      </c>
    </row>
    <row r="163" spans="1:9">
      <c r="A163">
        <v>160</v>
      </c>
      <c r="B163" s="46">
        <v>44753</v>
      </c>
      <c r="C163" s="169">
        <v>9.1660574676808615</v>
      </c>
      <c r="D163" s="169">
        <v>27.442156278712137</v>
      </c>
      <c r="E163" s="169">
        <f t="shared" si="9"/>
        <v>9.1660574676808615</v>
      </c>
      <c r="F163" s="190" t="str">
        <f t="shared" si="8"/>
        <v/>
      </c>
      <c r="H163" t="str">
        <f t="shared" si="11"/>
        <v/>
      </c>
      <c r="I163" s="190" t="str">
        <f t="shared" si="10"/>
        <v/>
      </c>
    </row>
    <row r="164" spans="1:9">
      <c r="A164">
        <v>161</v>
      </c>
      <c r="B164" s="46">
        <v>44754</v>
      </c>
      <c r="C164" s="169">
        <v>8.5802800636789982</v>
      </c>
      <c r="D164" s="169">
        <v>27.442156278712137</v>
      </c>
      <c r="E164" s="169">
        <f t="shared" si="9"/>
        <v>8.5802800636789982</v>
      </c>
      <c r="F164" s="190" t="str">
        <f t="shared" si="8"/>
        <v/>
      </c>
      <c r="H164" t="str">
        <f t="shared" si="11"/>
        <v/>
      </c>
      <c r="I164" s="190" t="str">
        <f t="shared" si="10"/>
        <v/>
      </c>
    </row>
    <row r="165" spans="1:9">
      <c r="A165">
        <v>162</v>
      </c>
      <c r="B165" s="46">
        <v>44755</v>
      </c>
      <c r="C165" s="169">
        <v>4.8299751573210594</v>
      </c>
      <c r="D165" s="169">
        <v>27.442156278712137</v>
      </c>
      <c r="E165" s="169">
        <f t="shared" si="9"/>
        <v>4.8299751573210594</v>
      </c>
      <c r="F165" s="190" t="str">
        <f t="shared" si="8"/>
        <v/>
      </c>
      <c r="H165" t="str">
        <f t="shared" si="11"/>
        <v/>
      </c>
      <c r="I165" s="190" t="str">
        <f t="shared" si="10"/>
        <v/>
      </c>
    </row>
    <row r="166" spans="1:9">
      <c r="A166">
        <v>163</v>
      </c>
      <c r="B166" s="46">
        <v>44756</v>
      </c>
      <c r="C166" s="169">
        <v>6.5488495373191977</v>
      </c>
      <c r="D166" s="169">
        <v>27.442156278712137</v>
      </c>
      <c r="E166" s="169">
        <f t="shared" si="9"/>
        <v>6.5488495373191977</v>
      </c>
      <c r="F166" s="190" t="str">
        <f t="shared" si="8"/>
        <v/>
      </c>
      <c r="H166" t="str">
        <f t="shared" si="11"/>
        <v/>
      </c>
      <c r="I166" s="190" t="str">
        <f t="shared" si="10"/>
        <v/>
      </c>
    </row>
    <row r="167" spans="1:9">
      <c r="A167">
        <v>164</v>
      </c>
      <c r="B167" s="46">
        <v>44757</v>
      </c>
      <c r="C167" s="169">
        <v>1.5232129653201263</v>
      </c>
      <c r="D167" s="169">
        <v>27.442156278712137</v>
      </c>
      <c r="E167" s="169">
        <f t="shared" si="9"/>
        <v>1.5232129653201263</v>
      </c>
      <c r="F167" s="190" t="str">
        <f t="shared" si="8"/>
        <v>J</v>
      </c>
      <c r="G167" s="191">
        <f>IF(DAY(B167)=15,D167,"")</f>
        <v>27.442156278712137</v>
      </c>
      <c r="H167" t="str">
        <f t="shared" si="11"/>
        <v/>
      </c>
      <c r="I167" s="190" t="str">
        <f t="shared" si="10"/>
        <v>J</v>
      </c>
    </row>
    <row r="168" spans="1:9">
      <c r="A168">
        <v>165</v>
      </c>
      <c r="B168" s="46">
        <v>44758</v>
      </c>
      <c r="C168" s="169">
        <v>1.2849200733191937</v>
      </c>
      <c r="D168" s="169">
        <v>27.442156278712137</v>
      </c>
      <c r="E168" s="169">
        <f t="shared" si="9"/>
        <v>1.2849200733191937</v>
      </c>
      <c r="F168" s="190" t="str">
        <f t="shared" si="8"/>
        <v/>
      </c>
      <c r="H168" t="str">
        <f t="shared" si="11"/>
        <v/>
      </c>
      <c r="I168" s="190" t="str">
        <f t="shared" si="10"/>
        <v/>
      </c>
    </row>
    <row r="169" spans="1:9">
      <c r="A169">
        <v>166</v>
      </c>
      <c r="B169" s="46">
        <v>44759</v>
      </c>
      <c r="C169" s="169">
        <v>1.4496847053201272</v>
      </c>
      <c r="D169" s="169">
        <v>27.442156278712137</v>
      </c>
      <c r="E169" s="169">
        <f t="shared" si="9"/>
        <v>1.4496847053201272</v>
      </c>
      <c r="F169" s="190" t="str">
        <f t="shared" si="8"/>
        <v/>
      </c>
      <c r="H169" t="str">
        <f t="shared" si="11"/>
        <v/>
      </c>
      <c r="I169" s="190" t="str">
        <f t="shared" si="10"/>
        <v/>
      </c>
    </row>
    <row r="170" spans="1:9">
      <c r="A170">
        <v>167</v>
      </c>
      <c r="B170" s="46">
        <v>44760</v>
      </c>
      <c r="C170" s="169">
        <v>0.77954121532105636</v>
      </c>
      <c r="D170" s="169">
        <v>27.442156278712137</v>
      </c>
      <c r="E170" s="169">
        <f t="shared" si="9"/>
        <v>0.77954121532105636</v>
      </c>
      <c r="F170" s="190" t="str">
        <f t="shared" si="8"/>
        <v/>
      </c>
      <c r="H170" t="str">
        <f t="shared" si="11"/>
        <v/>
      </c>
      <c r="I170" s="190" t="str">
        <f t="shared" si="10"/>
        <v/>
      </c>
    </row>
    <row r="171" spans="1:9">
      <c r="A171">
        <v>168</v>
      </c>
      <c r="B171" s="46">
        <v>44761</v>
      </c>
      <c r="C171" s="169">
        <v>1.173243831319196</v>
      </c>
      <c r="D171" s="169">
        <v>27.442156278712137</v>
      </c>
      <c r="E171" s="169">
        <f t="shared" si="9"/>
        <v>1.173243831319196</v>
      </c>
      <c r="F171" s="190" t="str">
        <f t="shared" si="8"/>
        <v/>
      </c>
      <c r="H171" t="str">
        <f t="shared" si="11"/>
        <v/>
      </c>
      <c r="I171" s="190" t="str">
        <f t="shared" si="10"/>
        <v/>
      </c>
    </row>
    <row r="172" spans="1:9">
      <c r="A172">
        <v>169</v>
      </c>
      <c r="B172" s="46">
        <v>44762</v>
      </c>
      <c r="C172" s="169">
        <v>20.147601515821357</v>
      </c>
      <c r="D172" s="169">
        <v>27.442156278712137</v>
      </c>
      <c r="E172" s="169">
        <f t="shared" si="9"/>
        <v>20.147601515821357</v>
      </c>
      <c r="F172" s="190" t="str">
        <f t="shared" si="8"/>
        <v/>
      </c>
      <c r="H172" t="str">
        <f t="shared" si="11"/>
        <v/>
      </c>
      <c r="I172" s="190" t="str">
        <f t="shared" si="10"/>
        <v/>
      </c>
    </row>
    <row r="173" spans="1:9">
      <c r="A173">
        <v>170</v>
      </c>
      <c r="B173" s="46">
        <v>44763</v>
      </c>
      <c r="C173" s="169">
        <v>2.6018812478222864</v>
      </c>
      <c r="D173" s="169">
        <v>27.442156278712137</v>
      </c>
      <c r="E173" s="169">
        <f t="shared" si="9"/>
        <v>2.6018812478222864</v>
      </c>
      <c r="F173" s="190" t="str">
        <f t="shared" si="8"/>
        <v/>
      </c>
      <c r="H173" t="str">
        <f t="shared" si="11"/>
        <v/>
      </c>
      <c r="I173" s="190" t="str">
        <f t="shared" si="10"/>
        <v/>
      </c>
    </row>
    <row r="174" spans="1:9">
      <c r="A174">
        <v>171</v>
      </c>
      <c r="B174" s="46">
        <v>44764</v>
      </c>
      <c r="C174" s="169">
        <v>9.799058977821355</v>
      </c>
      <c r="D174" s="169">
        <v>27.442156278712137</v>
      </c>
      <c r="E174" s="169">
        <f t="shared" si="9"/>
        <v>9.799058977821355</v>
      </c>
      <c r="F174" s="190" t="str">
        <f t="shared" si="8"/>
        <v/>
      </c>
      <c r="H174" t="str">
        <f t="shared" si="11"/>
        <v/>
      </c>
      <c r="I174" s="190" t="str">
        <f t="shared" si="10"/>
        <v/>
      </c>
    </row>
    <row r="175" spans="1:9">
      <c r="A175">
        <v>172</v>
      </c>
      <c r="B175" s="46">
        <v>44765</v>
      </c>
      <c r="C175" s="169">
        <v>1.8927773678213562</v>
      </c>
      <c r="D175" s="169">
        <v>27.442156278712137</v>
      </c>
      <c r="E175" s="169">
        <f t="shared" si="9"/>
        <v>1.8927773678213562</v>
      </c>
      <c r="F175" s="190" t="str">
        <f t="shared" si="8"/>
        <v/>
      </c>
      <c r="H175" t="str">
        <f t="shared" si="11"/>
        <v/>
      </c>
      <c r="I175" s="190" t="str">
        <f t="shared" si="10"/>
        <v/>
      </c>
    </row>
    <row r="176" spans="1:9">
      <c r="A176">
        <v>173</v>
      </c>
      <c r="B176" s="46">
        <v>44766</v>
      </c>
      <c r="C176" s="169">
        <v>6.3751965378232196</v>
      </c>
      <c r="D176" s="169">
        <v>27.442156278712137</v>
      </c>
      <c r="E176" s="169">
        <f t="shared" si="9"/>
        <v>6.3751965378232196</v>
      </c>
      <c r="F176" s="190" t="str">
        <f t="shared" si="8"/>
        <v/>
      </c>
      <c r="H176" t="str">
        <f t="shared" si="11"/>
        <v/>
      </c>
      <c r="I176" s="190" t="str">
        <f t="shared" si="10"/>
        <v/>
      </c>
    </row>
    <row r="177" spans="1:9">
      <c r="A177">
        <v>174</v>
      </c>
      <c r="B177" s="46">
        <v>44767</v>
      </c>
      <c r="C177" s="169">
        <v>2.6759367778213563</v>
      </c>
      <c r="D177" s="169">
        <v>27.442156278712137</v>
      </c>
      <c r="E177" s="169">
        <f t="shared" si="9"/>
        <v>2.6759367778213563</v>
      </c>
      <c r="F177" s="190" t="str">
        <f t="shared" si="8"/>
        <v/>
      </c>
      <c r="H177" t="str">
        <f t="shared" si="11"/>
        <v/>
      </c>
      <c r="I177" s="190" t="str">
        <f t="shared" si="10"/>
        <v/>
      </c>
    </row>
    <row r="178" spans="1:9">
      <c r="A178">
        <v>175</v>
      </c>
      <c r="B178" s="46">
        <v>44768</v>
      </c>
      <c r="C178" s="169">
        <v>4.0206456878222889</v>
      </c>
      <c r="D178" s="169">
        <v>27.442156278712137</v>
      </c>
      <c r="E178" s="169">
        <f t="shared" si="9"/>
        <v>4.0206456878222889</v>
      </c>
      <c r="F178" s="190" t="str">
        <f t="shared" si="8"/>
        <v/>
      </c>
      <c r="H178" t="str">
        <f t="shared" si="11"/>
        <v/>
      </c>
      <c r="I178" s="190" t="str">
        <f t="shared" si="10"/>
        <v/>
      </c>
    </row>
    <row r="179" spans="1:9">
      <c r="A179">
        <v>176</v>
      </c>
      <c r="B179" s="46">
        <v>44769</v>
      </c>
      <c r="C179" s="169">
        <v>2.3778563500869931</v>
      </c>
      <c r="D179" s="169">
        <v>27.442156278712137</v>
      </c>
      <c r="E179" s="169">
        <f t="shared" si="9"/>
        <v>2.3778563500869931</v>
      </c>
      <c r="F179" s="190" t="str">
        <f t="shared" si="8"/>
        <v/>
      </c>
      <c r="H179" t="str">
        <f t="shared" si="11"/>
        <v/>
      </c>
      <c r="I179" s="190" t="str">
        <f t="shared" si="10"/>
        <v/>
      </c>
    </row>
    <row r="180" spans="1:9">
      <c r="A180">
        <v>177</v>
      </c>
      <c r="B180" s="46">
        <v>44770</v>
      </c>
      <c r="C180" s="169">
        <v>3.0707219940860671</v>
      </c>
      <c r="D180" s="169">
        <v>27.442156278712137</v>
      </c>
      <c r="E180" s="169">
        <f t="shared" si="9"/>
        <v>3.0707219940860671</v>
      </c>
      <c r="F180" s="190" t="str">
        <f t="shared" si="8"/>
        <v/>
      </c>
      <c r="H180" t="str">
        <f t="shared" si="11"/>
        <v/>
      </c>
      <c r="I180" s="190" t="str">
        <f t="shared" si="10"/>
        <v/>
      </c>
    </row>
    <row r="181" spans="1:9">
      <c r="A181">
        <v>178</v>
      </c>
      <c r="B181" s="46">
        <v>44771</v>
      </c>
      <c r="C181" s="169">
        <v>8.0482750000860612</v>
      </c>
      <c r="D181" s="169">
        <v>27.442156278712137</v>
      </c>
      <c r="E181" s="169">
        <f t="shared" si="9"/>
        <v>8.0482750000860612</v>
      </c>
      <c r="F181" s="190" t="str">
        <f t="shared" si="8"/>
        <v/>
      </c>
      <c r="H181" t="str">
        <f t="shared" si="11"/>
        <v/>
      </c>
      <c r="I181" s="190" t="str">
        <f t="shared" si="10"/>
        <v/>
      </c>
    </row>
    <row r="182" spans="1:9">
      <c r="A182">
        <v>179</v>
      </c>
      <c r="B182" s="46">
        <v>44772</v>
      </c>
      <c r="C182" s="169">
        <v>1.4271286360860649</v>
      </c>
      <c r="D182" s="169">
        <v>27.442156278712137</v>
      </c>
      <c r="E182" s="169">
        <f t="shared" si="9"/>
        <v>1.4271286360860649</v>
      </c>
      <c r="F182" s="190" t="str">
        <f t="shared" si="8"/>
        <v/>
      </c>
      <c r="H182" t="str">
        <f t="shared" si="11"/>
        <v/>
      </c>
      <c r="I182" s="190" t="str">
        <f t="shared" si="10"/>
        <v/>
      </c>
    </row>
    <row r="183" spans="1:9">
      <c r="A183">
        <v>180</v>
      </c>
      <c r="B183" s="46">
        <v>44773</v>
      </c>
      <c r="C183" s="169">
        <v>1.0757615200851323</v>
      </c>
      <c r="D183" s="169">
        <v>27.442156278712137</v>
      </c>
      <c r="E183" s="169">
        <f t="shared" si="9"/>
        <v>1.0757615200851323</v>
      </c>
      <c r="F183" s="190" t="str">
        <f t="shared" si="8"/>
        <v/>
      </c>
      <c r="H183" t="str">
        <f t="shared" si="11"/>
        <v/>
      </c>
      <c r="I183" s="190" t="str">
        <f t="shared" si="10"/>
        <v/>
      </c>
    </row>
    <row r="184" spans="1:9">
      <c r="A184">
        <v>181</v>
      </c>
      <c r="B184" s="46">
        <v>44774</v>
      </c>
      <c r="C184" s="169">
        <v>3.5158488080869938</v>
      </c>
      <c r="D184" s="169">
        <v>16.581237981614105</v>
      </c>
      <c r="E184" s="169">
        <f t="shared" si="9"/>
        <v>3.5158488080869938</v>
      </c>
      <c r="F184" s="190" t="str">
        <f t="shared" si="8"/>
        <v/>
      </c>
      <c r="H184" t="str">
        <f t="shared" si="11"/>
        <v/>
      </c>
      <c r="I184" s="190" t="str">
        <f t="shared" si="10"/>
        <v/>
      </c>
    </row>
    <row r="185" spans="1:9">
      <c r="A185">
        <v>182</v>
      </c>
      <c r="B185" s="46">
        <v>44775</v>
      </c>
      <c r="C185" s="169">
        <v>5.5261776980869985</v>
      </c>
      <c r="D185" s="169">
        <v>16.581237981614105</v>
      </c>
      <c r="E185" s="169">
        <f t="shared" si="9"/>
        <v>5.5261776980869985</v>
      </c>
      <c r="F185" s="190" t="str">
        <f t="shared" si="8"/>
        <v/>
      </c>
      <c r="H185" t="str">
        <f t="shared" si="11"/>
        <v/>
      </c>
      <c r="I185" s="190" t="str">
        <f t="shared" si="10"/>
        <v/>
      </c>
    </row>
    <row r="186" spans="1:9">
      <c r="A186">
        <v>183</v>
      </c>
      <c r="B186" s="46">
        <v>44776</v>
      </c>
      <c r="C186" s="169">
        <v>1.0188386552845767</v>
      </c>
      <c r="D186" s="169">
        <v>16.581237981614105</v>
      </c>
      <c r="E186" s="169">
        <f t="shared" si="9"/>
        <v>1.0188386552845767</v>
      </c>
      <c r="F186" s="190" t="str">
        <f t="shared" si="8"/>
        <v/>
      </c>
      <c r="H186" t="str">
        <f t="shared" si="11"/>
        <v/>
      </c>
      <c r="I186" s="190" t="str">
        <f t="shared" si="10"/>
        <v/>
      </c>
    </row>
    <row r="187" spans="1:9">
      <c r="A187">
        <v>184</v>
      </c>
      <c r="B187" s="46">
        <v>44777</v>
      </c>
      <c r="C187" s="169">
        <v>1.4412675172845775</v>
      </c>
      <c r="D187" s="169">
        <v>16.581237981614105</v>
      </c>
      <c r="E187" s="169">
        <f t="shared" si="9"/>
        <v>1.4412675172845775</v>
      </c>
      <c r="F187" s="190" t="str">
        <f t="shared" si="8"/>
        <v/>
      </c>
      <c r="H187" t="str">
        <f t="shared" si="11"/>
        <v/>
      </c>
      <c r="I187" s="190" t="str">
        <f t="shared" si="10"/>
        <v/>
      </c>
    </row>
    <row r="188" spans="1:9">
      <c r="A188">
        <v>185</v>
      </c>
      <c r="B188" s="46">
        <v>44778</v>
      </c>
      <c r="C188" s="169">
        <v>1.3329215492845761</v>
      </c>
      <c r="D188" s="169">
        <v>16.581237981614105</v>
      </c>
      <c r="E188" s="169">
        <f t="shared" si="9"/>
        <v>1.3329215492845761</v>
      </c>
      <c r="F188" s="190" t="str">
        <f t="shared" si="8"/>
        <v/>
      </c>
      <c r="H188" t="str">
        <f t="shared" si="11"/>
        <v/>
      </c>
      <c r="I188" s="190" t="str">
        <f t="shared" si="10"/>
        <v/>
      </c>
    </row>
    <row r="189" spans="1:9">
      <c r="A189">
        <v>186</v>
      </c>
      <c r="B189" s="46">
        <v>44779</v>
      </c>
      <c r="C189" s="169">
        <v>0.83663648328457563</v>
      </c>
      <c r="D189" s="169">
        <v>16.581237981614105</v>
      </c>
      <c r="E189" s="169">
        <f t="shared" si="9"/>
        <v>0.83663648328457563</v>
      </c>
      <c r="F189" s="190" t="str">
        <f t="shared" si="8"/>
        <v/>
      </c>
      <c r="H189" t="str">
        <f t="shared" si="11"/>
        <v/>
      </c>
      <c r="I189" s="190" t="str">
        <f t="shared" si="10"/>
        <v/>
      </c>
    </row>
    <row r="190" spans="1:9">
      <c r="A190">
        <v>187</v>
      </c>
      <c r="B190" s="46">
        <v>44780</v>
      </c>
      <c r="C190" s="169">
        <v>0.67314303928457597</v>
      </c>
      <c r="D190" s="169">
        <v>16.581237981614105</v>
      </c>
      <c r="E190" s="169">
        <f t="shared" si="9"/>
        <v>0.67314303928457597</v>
      </c>
      <c r="F190" s="190" t="str">
        <f t="shared" si="8"/>
        <v/>
      </c>
      <c r="H190" t="str">
        <f t="shared" si="11"/>
        <v/>
      </c>
      <c r="I190" s="190" t="str">
        <f t="shared" si="10"/>
        <v/>
      </c>
    </row>
    <row r="191" spans="1:9">
      <c r="A191">
        <v>188</v>
      </c>
      <c r="B191" s="46">
        <v>44781</v>
      </c>
      <c r="C191" s="169">
        <v>1.3498702392864397</v>
      </c>
      <c r="D191" s="169">
        <v>16.581237981614105</v>
      </c>
      <c r="E191" s="169">
        <f t="shared" si="9"/>
        <v>1.3498702392864397</v>
      </c>
      <c r="F191" s="190" t="str">
        <f t="shared" si="8"/>
        <v/>
      </c>
      <c r="H191" t="str">
        <f t="shared" si="11"/>
        <v/>
      </c>
      <c r="I191" s="190" t="str">
        <f t="shared" si="10"/>
        <v/>
      </c>
    </row>
    <row r="192" spans="1:9">
      <c r="A192">
        <v>189</v>
      </c>
      <c r="B192" s="46">
        <v>44782</v>
      </c>
      <c r="C192" s="169">
        <v>0.70941754728457818</v>
      </c>
      <c r="D192" s="169">
        <v>16.581237981614105</v>
      </c>
      <c r="E192" s="169">
        <f t="shared" si="9"/>
        <v>0.70941754728457818</v>
      </c>
      <c r="F192" s="190" t="str">
        <f t="shared" si="8"/>
        <v/>
      </c>
      <c r="H192" t="str">
        <f t="shared" si="11"/>
        <v/>
      </c>
      <c r="I192" s="190" t="str">
        <f t="shared" si="10"/>
        <v/>
      </c>
    </row>
    <row r="193" spans="1:9">
      <c r="A193">
        <v>190</v>
      </c>
      <c r="B193" s="46">
        <v>44783</v>
      </c>
      <c r="C193" s="169">
        <v>4.9430723089984605</v>
      </c>
      <c r="D193" s="169">
        <v>16.581237981614105</v>
      </c>
      <c r="E193" s="169">
        <f t="shared" si="9"/>
        <v>4.9430723089984605</v>
      </c>
      <c r="F193" s="190" t="str">
        <f t="shared" si="8"/>
        <v/>
      </c>
      <c r="H193" t="str">
        <f t="shared" si="11"/>
        <v/>
      </c>
      <c r="I193" s="190" t="str">
        <f t="shared" si="10"/>
        <v/>
      </c>
    </row>
    <row r="194" spans="1:9">
      <c r="A194">
        <v>191</v>
      </c>
      <c r="B194" s="46">
        <v>44784</v>
      </c>
      <c r="C194" s="169">
        <v>1.7937095069993885</v>
      </c>
      <c r="D194" s="169">
        <v>16.581237981614105</v>
      </c>
      <c r="E194" s="169">
        <f t="shared" si="9"/>
        <v>1.7937095069993885</v>
      </c>
      <c r="F194" s="190" t="str">
        <f t="shared" si="8"/>
        <v/>
      </c>
      <c r="H194" t="str">
        <f t="shared" si="11"/>
        <v/>
      </c>
      <c r="I194" s="190" t="str">
        <f t="shared" si="10"/>
        <v/>
      </c>
    </row>
    <row r="195" spans="1:9">
      <c r="A195">
        <v>192</v>
      </c>
      <c r="B195" s="46">
        <v>44785</v>
      </c>
      <c r="C195" s="169">
        <v>1.2085088429984607</v>
      </c>
      <c r="D195" s="169">
        <v>16.581237981614105</v>
      </c>
      <c r="E195" s="169">
        <f t="shared" si="9"/>
        <v>1.2085088429984607</v>
      </c>
      <c r="F195" s="190" t="str">
        <f t="shared" ref="F195:F258" si="12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1"/>
        <v/>
      </c>
      <c r="I195" s="190" t="str">
        <f t="shared" si="10"/>
        <v/>
      </c>
    </row>
    <row r="196" spans="1:9">
      <c r="A196">
        <v>193</v>
      </c>
      <c r="B196" s="46">
        <v>44786</v>
      </c>
      <c r="C196" s="169">
        <v>2.0580843149993888</v>
      </c>
      <c r="D196" s="169">
        <v>16.581237981614105</v>
      </c>
      <c r="E196" s="169">
        <f t="shared" ref="E196:E259" si="13">IF(C196&lt;D196,C196,D196)</f>
        <v>2.0580843149993888</v>
      </c>
      <c r="F196" s="190" t="str">
        <f t="shared" si="12"/>
        <v/>
      </c>
      <c r="H196" t="str">
        <f t="shared" si="11"/>
        <v/>
      </c>
      <c r="I196" s="190" t="str">
        <f t="shared" ref="I196:I259" si="14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44787</v>
      </c>
      <c r="C197" s="169">
        <v>1.3415646249993878</v>
      </c>
      <c r="D197" s="169">
        <v>16.581237981614105</v>
      </c>
      <c r="E197" s="169">
        <f t="shared" si="13"/>
        <v>1.3415646249993878</v>
      </c>
      <c r="F197" s="190" t="str">
        <f t="shared" si="12"/>
        <v/>
      </c>
      <c r="H197" t="str">
        <f t="shared" ref="H197:H260" si="15">IF(MONTH(B197)=1,IF(DAY(B197)=1,YEAR(B197),""),"")</f>
        <v/>
      </c>
      <c r="I197" s="190" t="str">
        <f t="shared" si="14"/>
        <v/>
      </c>
    </row>
    <row r="198" spans="1:9">
      <c r="A198">
        <v>195</v>
      </c>
      <c r="B198" s="46">
        <v>44788</v>
      </c>
      <c r="C198" s="169">
        <v>1.4799389209993896</v>
      </c>
      <c r="D198" s="169">
        <v>16.581237981614105</v>
      </c>
      <c r="E198" s="169">
        <f t="shared" si="13"/>
        <v>1.4799389209993896</v>
      </c>
      <c r="F198" s="190" t="str">
        <f t="shared" si="12"/>
        <v>A</v>
      </c>
      <c r="G198" s="191">
        <f>IF(DAY(B198)=15,D198,"")</f>
        <v>16.581237981614105</v>
      </c>
      <c r="H198" t="str">
        <f t="shared" si="15"/>
        <v/>
      </c>
      <c r="I198" s="190" t="str">
        <f t="shared" si="14"/>
        <v>A</v>
      </c>
    </row>
    <row r="199" spans="1:9">
      <c r="A199">
        <v>196</v>
      </c>
      <c r="B199" s="46">
        <v>44789</v>
      </c>
      <c r="C199" s="169">
        <v>1.9507038109975257</v>
      </c>
      <c r="D199" s="169">
        <v>16.581237981614105</v>
      </c>
      <c r="E199" s="169">
        <f t="shared" si="13"/>
        <v>1.9507038109975257</v>
      </c>
      <c r="F199" s="190" t="str">
        <f t="shared" si="12"/>
        <v/>
      </c>
      <c r="H199" t="str">
        <f t="shared" si="15"/>
        <v/>
      </c>
      <c r="I199" s="190" t="str">
        <f t="shared" si="14"/>
        <v/>
      </c>
    </row>
    <row r="200" spans="1:9">
      <c r="A200">
        <v>197</v>
      </c>
      <c r="B200" s="46">
        <v>44790</v>
      </c>
      <c r="C200" s="169">
        <v>2.0448352808154886</v>
      </c>
      <c r="D200" s="169">
        <v>16.581237981614105</v>
      </c>
      <c r="E200" s="169">
        <f t="shared" si="13"/>
        <v>2.0448352808154886</v>
      </c>
      <c r="F200" s="190" t="str">
        <f t="shared" si="12"/>
        <v/>
      </c>
      <c r="H200" t="str">
        <f t="shared" si="15"/>
        <v/>
      </c>
      <c r="I200" s="190" t="str">
        <f t="shared" si="14"/>
        <v/>
      </c>
    </row>
    <row r="201" spans="1:9">
      <c r="A201">
        <v>198</v>
      </c>
      <c r="B201" s="46">
        <v>44791</v>
      </c>
      <c r="C201" s="169">
        <v>4.3118216648145573</v>
      </c>
      <c r="D201" s="169">
        <v>16.581237981614105</v>
      </c>
      <c r="E201" s="169">
        <f t="shared" si="13"/>
        <v>4.3118216648145573</v>
      </c>
      <c r="F201" s="190" t="str">
        <f t="shared" si="12"/>
        <v/>
      </c>
      <c r="H201" t="str">
        <f t="shared" si="15"/>
        <v/>
      </c>
      <c r="I201" s="190" t="str">
        <f t="shared" si="14"/>
        <v/>
      </c>
    </row>
    <row r="202" spans="1:9">
      <c r="A202">
        <v>199</v>
      </c>
      <c r="B202" s="46">
        <v>44792</v>
      </c>
      <c r="C202" s="169">
        <v>12.737456120815484</v>
      </c>
      <c r="D202" s="169">
        <v>16.581237981614105</v>
      </c>
      <c r="E202" s="169">
        <f t="shared" si="13"/>
        <v>12.737456120815484</v>
      </c>
      <c r="F202" s="190" t="str">
        <f t="shared" si="12"/>
        <v/>
      </c>
      <c r="H202" t="str">
        <f t="shared" si="15"/>
        <v/>
      </c>
      <c r="I202" s="190" t="str">
        <f t="shared" si="14"/>
        <v/>
      </c>
    </row>
    <row r="203" spans="1:9">
      <c r="A203">
        <v>200</v>
      </c>
      <c r="B203" s="46">
        <v>44793</v>
      </c>
      <c r="C203" s="169">
        <v>8.6795645528154886</v>
      </c>
      <c r="D203" s="169">
        <v>16.581237981614105</v>
      </c>
      <c r="E203" s="169">
        <f t="shared" si="13"/>
        <v>8.6795645528154886</v>
      </c>
      <c r="F203" s="190" t="str">
        <f t="shared" si="12"/>
        <v/>
      </c>
      <c r="H203" t="str">
        <f t="shared" si="15"/>
        <v/>
      </c>
      <c r="I203" s="190" t="str">
        <f t="shared" si="14"/>
        <v/>
      </c>
    </row>
    <row r="204" spans="1:9">
      <c r="A204">
        <v>201</v>
      </c>
      <c r="B204" s="46">
        <v>44794</v>
      </c>
      <c r="C204" s="169">
        <v>0.63787914281455593</v>
      </c>
      <c r="D204" s="169">
        <v>16.581237981614105</v>
      </c>
      <c r="E204" s="169">
        <f t="shared" si="13"/>
        <v>0.63787914281455593</v>
      </c>
      <c r="F204" s="190" t="str">
        <f t="shared" si="12"/>
        <v/>
      </c>
      <c r="H204" t="str">
        <f t="shared" si="15"/>
        <v/>
      </c>
      <c r="I204" s="190" t="str">
        <f t="shared" si="14"/>
        <v/>
      </c>
    </row>
    <row r="205" spans="1:9">
      <c r="A205">
        <v>202</v>
      </c>
      <c r="B205" s="46">
        <v>44795</v>
      </c>
      <c r="C205" s="169">
        <v>3.61111934681642</v>
      </c>
      <c r="D205" s="169">
        <v>16.581237981614105</v>
      </c>
      <c r="E205" s="169">
        <f t="shared" si="13"/>
        <v>3.61111934681642</v>
      </c>
      <c r="F205" s="190" t="str">
        <f t="shared" si="12"/>
        <v/>
      </c>
      <c r="H205" t="str">
        <f t="shared" si="15"/>
        <v/>
      </c>
      <c r="I205" s="190" t="str">
        <f t="shared" si="14"/>
        <v/>
      </c>
    </row>
    <row r="206" spans="1:9">
      <c r="A206">
        <v>203</v>
      </c>
      <c r="B206" s="46">
        <v>44796</v>
      </c>
      <c r="C206" s="169">
        <v>14.42095846081456</v>
      </c>
      <c r="D206" s="169">
        <v>16.581237981614105</v>
      </c>
      <c r="E206" s="169">
        <f t="shared" si="13"/>
        <v>14.42095846081456</v>
      </c>
      <c r="F206" s="190" t="str">
        <f t="shared" si="12"/>
        <v/>
      </c>
      <c r="H206" t="str">
        <f t="shared" si="15"/>
        <v/>
      </c>
      <c r="I206" s="190" t="str">
        <f t="shared" si="14"/>
        <v/>
      </c>
    </row>
    <row r="207" spans="1:9">
      <c r="A207">
        <v>204</v>
      </c>
      <c r="B207" s="46">
        <v>44797</v>
      </c>
      <c r="C207" s="169">
        <v>8.6421926085703387</v>
      </c>
      <c r="D207" s="169">
        <v>16.581237981614105</v>
      </c>
      <c r="E207" s="169">
        <f t="shared" si="13"/>
        <v>8.6421926085703387</v>
      </c>
      <c r="F207" s="190" t="str">
        <f t="shared" si="12"/>
        <v/>
      </c>
      <c r="H207" t="str">
        <f t="shared" si="15"/>
        <v/>
      </c>
      <c r="I207" s="190" t="str">
        <f t="shared" si="14"/>
        <v/>
      </c>
    </row>
    <row r="208" spans="1:9">
      <c r="A208">
        <v>205</v>
      </c>
      <c r="B208" s="46">
        <v>44798</v>
      </c>
      <c r="C208" s="169">
        <v>1.5996729785712704</v>
      </c>
      <c r="D208" s="169">
        <v>16.581237981614105</v>
      </c>
      <c r="E208" s="169">
        <f t="shared" si="13"/>
        <v>1.5996729785712704</v>
      </c>
      <c r="F208" s="190" t="str">
        <f t="shared" si="12"/>
        <v/>
      </c>
      <c r="H208" t="str">
        <f t="shared" si="15"/>
        <v/>
      </c>
      <c r="I208" s="190" t="str">
        <f t="shared" si="14"/>
        <v/>
      </c>
    </row>
    <row r="209" spans="1:9">
      <c r="A209">
        <v>206</v>
      </c>
      <c r="B209" s="46">
        <v>44799</v>
      </c>
      <c r="C209" s="169">
        <v>0.86446228857127061</v>
      </c>
      <c r="D209" s="169">
        <v>16.581237981614105</v>
      </c>
      <c r="E209" s="169">
        <f t="shared" si="13"/>
        <v>0.86446228857127061</v>
      </c>
      <c r="F209" s="190" t="str">
        <f t="shared" si="12"/>
        <v/>
      </c>
      <c r="H209" t="str">
        <f t="shared" si="15"/>
        <v/>
      </c>
      <c r="I209" s="190" t="str">
        <f t="shared" si="14"/>
        <v/>
      </c>
    </row>
    <row r="210" spans="1:9">
      <c r="A210">
        <v>207</v>
      </c>
      <c r="B210" s="46">
        <v>44800</v>
      </c>
      <c r="C210" s="169">
        <v>6.8627261985703409</v>
      </c>
      <c r="D210" s="169">
        <v>16.581237981614105</v>
      </c>
      <c r="E210" s="169">
        <f t="shared" si="13"/>
        <v>6.8627261985703409</v>
      </c>
      <c r="F210" s="190" t="str">
        <f t="shared" si="12"/>
        <v/>
      </c>
      <c r="H210" t="str">
        <f t="shared" si="15"/>
        <v/>
      </c>
      <c r="I210" s="190" t="str">
        <f t="shared" si="14"/>
        <v/>
      </c>
    </row>
    <row r="211" spans="1:9">
      <c r="A211">
        <v>208</v>
      </c>
      <c r="B211" s="46">
        <v>44801</v>
      </c>
      <c r="C211" s="169">
        <v>1.2790894625712717</v>
      </c>
      <c r="D211" s="169">
        <v>16.581237981614105</v>
      </c>
      <c r="E211" s="169">
        <f t="shared" si="13"/>
        <v>1.2790894625712717</v>
      </c>
      <c r="F211" s="190" t="str">
        <f t="shared" si="12"/>
        <v/>
      </c>
      <c r="H211" t="str">
        <f t="shared" si="15"/>
        <v/>
      </c>
      <c r="I211" s="190" t="str">
        <f t="shared" si="14"/>
        <v/>
      </c>
    </row>
    <row r="212" spans="1:9">
      <c r="A212">
        <v>209</v>
      </c>
      <c r="B212" s="46">
        <v>44802</v>
      </c>
      <c r="C212" s="169">
        <v>7.5367625565703422</v>
      </c>
      <c r="D212" s="169">
        <v>16.581237981614105</v>
      </c>
      <c r="E212" s="169">
        <f t="shared" si="13"/>
        <v>7.5367625565703422</v>
      </c>
      <c r="F212" s="190" t="str">
        <f t="shared" si="12"/>
        <v/>
      </c>
      <c r="H212" t="str">
        <f t="shared" si="15"/>
        <v/>
      </c>
      <c r="I212" s="190" t="str">
        <f t="shared" si="14"/>
        <v/>
      </c>
    </row>
    <row r="213" spans="1:9">
      <c r="A213">
        <v>210</v>
      </c>
      <c r="B213" s="46">
        <v>44803</v>
      </c>
      <c r="C213" s="169">
        <v>19.798910736570338</v>
      </c>
      <c r="D213" s="169">
        <v>16.581237981614105</v>
      </c>
      <c r="E213" s="169">
        <f t="shared" si="13"/>
        <v>16.581237981614105</v>
      </c>
      <c r="F213" s="190" t="str">
        <f t="shared" si="12"/>
        <v/>
      </c>
      <c r="H213" t="str">
        <f t="shared" si="15"/>
        <v/>
      </c>
      <c r="I213" s="190" t="str">
        <f t="shared" si="14"/>
        <v/>
      </c>
    </row>
    <row r="214" spans="1:9">
      <c r="A214">
        <v>211</v>
      </c>
      <c r="B214" s="46">
        <v>44804</v>
      </c>
      <c r="C214" s="169">
        <v>8.7315964332490115</v>
      </c>
      <c r="D214" s="169">
        <v>16.581237981614105</v>
      </c>
      <c r="E214" s="169">
        <f t="shared" si="13"/>
        <v>8.7315964332490115</v>
      </c>
      <c r="F214" s="190" t="str">
        <f t="shared" si="12"/>
        <v/>
      </c>
      <c r="H214" t="str">
        <f t="shared" si="15"/>
        <v/>
      </c>
      <c r="I214" s="190" t="str">
        <f t="shared" si="14"/>
        <v/>
      </c>
    </row>
    <row r="215" spans="1:9">
      <c r="A215">
        <v>212</v>
      </c>
      <c r="B215" s="46">
        <v>44805</v>
      </c>
      <c r="C215" s="169">
        <v>3.7828873652471482</v>
      </c>
      <c r="D215" s="169">
        <v>21.033168040284398</v>
      </c>
      <c r="E215" s="169">
        <f t="shared" si="13"/>
        <v>3.7828873652471482</v>
      </c>
      <c r="F215" s="190" t="str">
        <f t="shared" si="12"/>
        <v/>
      </c>
      <c r="H215" t="str">
        <f t="shared" si="15"/>
        <v/>
      </c>
      <c r="I215" s="190" t="str">
        <f t="shared" si="14"/>
        <v/>
      </c>
    </row>
    <row r="216" spans="1:9">
      <c r="A216">
        <v>213</v>
      </c>
      <c r="B216" s="46">
        <v>44806</v>
      </c>
      <c r="C216" s="169">
        <v>0.90883960924807983</v>
      </c>
      <c r="D216" s="169">
        <v>21.033168040284398</v>
      </c>
      <c r="E216" s="169">
        <f t="shared" si="13"/>
        <v>0.90883960924807983</v>
      </c>
      <c r="F216" s="190" t="str">
        <f t="shared" si="12"/>
        <v/>
      </c>
      <c r="H216" t="str">
        <f t="shared" si="15"/>
        <v/>
      </c>
      <c r="I216" s="190" t="str">
        <f t="shared" si="14"/>
        <v/>
      </c>
    </row>
    <row r="217" spans="1:9">
      <c r="A217">
        <v>214</v>
      </c>
      <c r="B217" s="46">
        <v>44807</v>
      </c>
      <c r="C217" s="169">
        <v>1.0499202512480805</v>
      </c>
      <c r="D217" s="169">
        <v>21.033168040284398</v>
      </c>
      <c r="E217" s="169">
        <f t="shared" si="13"/>
        <v>1.0499202512480805</v>
      </c>
      <c r="F217" s="190" t="str">
        <f t="shared" si="12"/>
        <v/>
      </c>
      <c r="H217" t="str">
        <f t="shared" si="15"/>
        <v/>
      </c>
      <c r="I217" s="190" t="str">
        <f t="shared" si="14"/>
        <v/>
      </c>
    </row>
    <row r="218" spans="1:9">
      <c r="A218">
        <v>215</v>
      </c>
      <c r="B218" s="46">
        <v>44808</v>
      </c>
      <c r="C218" s="169">
        <v>0.80755490724715129</v>
      </c>
      <c r="D218" s="169">
        <v>21.033168040284398</v>
      </c>
      <c r="E218" s="169">
        <f t="shared" si="13"/>
        <v>0.80755490724715129</v>
      </c>
      <c r="F218" s="190" t="str">
        <f t="shared" si="12"/>
        <v/>
      </c>
      <c r="H218" t="str">
        <f t="shared" si="15"/>
        <v/>
      </c>
      <c r="I218" s="190" t="str">
        <f t="shared" si="14"/>
        <v/>
      </c>
    </row>
    <row r="219" spans="1:9">
      <c r="A219">
        <v>216</v>
      </c>
      <c r="B219" s="46">
        <v>44809</v>
      </c>
      <c r="C219" s="169">
        <v>1.2218452492471479</v>
      </c>
      <c r="D219" s="169">
        <v>21.033168040284398</v>
      </c>
      <c r="E219" s="169">
        <f t="shared" si="13"/>
        <v>1.2218452492471479</v>
      </c>
      <c r="F219" s="190" t="str">
        <f t="shared" si="12"/>
        <v/>
      </c>
      <c r="H219" t="str">
        <f t="shared" si="15"/>
        <v/>
      </c>
      <c r="I219" s="190" t="str">
        <f t="shared" si="14"/>
        <v/>
      </c>
    </row>
    <row r="220" spans="1:9">
      <c r="A220">
        <v>217</v>
      </c>
      <c r="B220" s="46">
        <v>44810</v>
      </c>
      <c r="C220" s="169">
        <v>1.0894917012471488</v>
      </c>
      <c r="D220" s="169">
        <v>21.033168040284398</v>
      </c>
      <c r="E220" s="169">
        <f t="shared" si="13"/>
        <v>1.0894917012471488</v>
      </c>
      <c r="F220" s="190" t="str">
        <f t="shared" si="12"/>
        <v/>
      </c>
      <c r="H220" t="str">
        <f t="shared" si="15"/>
        <v/>
      </c>
      <c r="I220" s="190" t="str">
        <f t="shared" si="14"/>
        <v/>
      </c>
    </row>
    <row r="221" spans="1:9">
      <c r="A221">
        <v>218</v>
      </c>
      <c r="B221" s="46">
        <v>44811</v>
      </c>
      <c r="C221" s="169">
        <v>2.8869032931076291</v>
      </c>
      <c r="D221" s="169">
        <v>21.033168040284398</v>
      </c>
      <c r="E221" s="169">
        <f t="shared" si="13"/>
        <v>2.8869032931076291</v>
      </c>
      <c r="F221" s="190" t="str">
        <f t="shared" si="12"/>
        <v/>
      </c>
      <c r="H221" t="str">
        <f t="shared" si="15"/>
        <v/>
      </c>
      <c r="I221" s="190" t="str">
        <f t="shared" si="14"/>
        <v/>
      </c>
    </row>
    <row r="222" spans="1:9">
      <c r="A222">
        <v>219</v>
      </c>
      <c r="B222" s="46">
        <v>44812</v>
      </c>
      <c r="C222" s="169">
        <v>14.760340259105767</v>
      </c>
      <c r="D222" s="169">
        <v>21.033168040284398</v>
      </c>
      <c r="E222" s="169">
        <f t="shared" si="13"/>
        <v>14.760340259105767</v>
      </c>
      <c r="F222" s="190" t="str">
        <f t="shared" si="12"/>
        <v/>
      </c>
      <c r="H222" t="str">
        <f t="shared" si="15"/>
        <v/>
      </c>
      <c r="I222" s="190" t="str">
        <f t="shared" si="14"/>
        <v/>
      </c>
    </row>
    <row r="223" spans="1:9">
      <c r="A223">
        <v>220</v>
      </c>
      <c r="B223" s="46">
        <v>44813</v>
      </c>
      <c r="C223" s="169">
        <v>35.064965161107629</v>
      </c>
      <c r="D223" s="169">
        <v>21.033168040284398</v>
      </c>
      <c r="E223" s="169">
        <f t="shared" si="13"/>
        <v>21.033168040284398</v>
      </c>
      <c r="F223" s="190" t="str">
        <f t="shared" si="12"/>
        <v/>
      </c>
      <c r="H223" t="str">
        <f t="shared" si="15"/>
        <v/>
      </c>
      <c r="I223" s="190" t="str">
        <f t="shared" si="14"/>
        <v/>
      </c>
    </row>
    <row r="224" spans="1:9">
      <c r="A224">
        <v>221</v>
      </c>
      <c r="B224" s="46">
        <v>44814</v>
      </c>
      <c r="C224" s="169">
        <v>13.339951817105764</v>
      </c>
      <c r="D224" s="169">
        <v>21.033168040284398</v>
      </c>
      <c r="E224" s="169">
        <f t="shared" si="13"/>
        <v>13.339951817105764</v>
      </c>
      <c r="F224" s="190" t="str">
        <f t="shared" si="12"/>
        <v/>
      </c>
      <c r="H224" t="str">
        <f t="shared" si="15"/>
        <v/>
      </c>
      <c r="I224" s="190" t="str">
        <f t="shared" si="14"/>
        <v/>
      </c>
    </row>
    <row r="225" spans="1:9">
      <c r="A225">
        <v>222</v>
      </c>
      <c r="B225" s="46">
        <v>44815</v>
      </c>
      <c r="C225" s="169">
        <v>3.9322403651076274</v>
      </c>
      <c r="D225" s="169">
        <v>21.033168040284398</v>
      </c>
      <c r="E225" s="169">
        <f t="shared" si="13"/>
        <v>3.9322403651076274</v>
      </c>
      <c r="F225" s="190" t="str">
        <f t="shared" si="12"/>
        <v/>
      </c>
      <c r="H225" t="str">
        <f t="shared" si="15"/>
        <v/>
      </c>
      <c r="I225" s="190" t="str">
        <f t="shared" si="14"/>
        <v/>
      </c>
    </row>
    <row r="226" spans="1:9">
      <c r="A226">
        <v>223</v>
      </c>
      <c r="B226" s="46">
        <v>44816</v>
      </c>
      <c r="C226" s="169">
        <v>5.1425005751057649</v>
      </c>
      <c r="D226" s="169">
        <v>21.033168040284398</v>
      </c>
      <c r="E226" s="169">
        <f t="shared" si="13"/>
        <v>5.1425005751057649</v>
      </c>
      <c r="F226" s="190" t="str">
        <f t="shared" si="12"/>
        <v/>
      </c>
      <c r="H226" t="str">
        <f t="shared" si="15"/>
        <v/>
      </c>
      <c r="I226" s="190" t="str">
        <f t="shared" si="14"/>
        <v/>
      </c>
    </row>
    <row r="227" spans="1:9">
      <c r="A227">
        <v>224</v>
      </c>
      <c r="B227" s="46">
        <v>44817</v>
      </c>
      <c r="C227" s="169">
        <v>15.42366311510763</v>
      </c>
      <c r="D227" s="169">
        <v>21.033168040284398</v>
      </c>
      <c r="E227" s="169">
        <f t="shared" si="13"/>
        <v>15.42366311510763</v>
      </c>
      <c r="F227" s="190" t="str">
        <f t="shared" si="12"/>
        <v/>
      </c>
      <c r="H227" t="str">
        <f t="shared" si="15"/>
        <v/>
      </c>
      <c r="I227" s="190" t="str">
        <f t="shared" si="14"/>
        <v/>
      </c>
    </row>
    <row r="228" spans="1:9">
      <c r="A228">
        <v>225</v>
      </c>
      <c r="B228" s="46">
        <v>44818</v>
      </c>
      <c r="C228" s="169">
        <v>12.349760605496158</v>
      </c>
      <c r="D228" s="169">
        <v>21.033168040284398</v>
      </c>
      <c r="E228" s="169">
        <f t="shared" si="13"/>
        <v>12.349760605496158</v>
      </c>
      <c r="F228" s="190" t="str">
        <f t="shared" si="12"/>
        <v/>
      </c>
      <c r="H228" t="str">
        <f t="shared" si="15"/>
        <v/>
      </c>
      <c r="I228" s="190" t="str">
        <f t="shared" si="14"/>
        <v/>
      </c>
    </row>
    <row r="229" spans="1:9">
      <c r="A229">
        <v>226</v>
      </c>
      <c r="B229" s="46">
        <v>44819</v>
      </c>
      <c r="C229" s="169">
        <v>31.989309273495223</v>
      </c>
      <c r="D229" s="169">
        <v>21.033168040284398</v>
      </c>
      <c r="E229" s="169">
        <f t="shared" si="13"/>
        <v>21.033168040284398</v>
      </c>
      <c r="F229" s="190" t="str">
        <f t="shared" si="12"/>
        <v>S</v>
      </c>
      <c r="G229" s="191">
        <f>IF(DAY(B229)=15,D229,"")</f>
        <v>21.033168040284398</v>
      </c>
      <c r="H229" t="str">
        <f t="shared" si="15"/>
        <v/>
      </c>
      <c r="I229" s="190" t="str">
        <f t="shared" si="14"/>
        <v>S</v>
      </c>
    </row>
    <row r="230" spans="1:9">
      <c r="A230">
        <v>227</v>
      </c>
      <c r="B230" s="46">
        <v>44820</v>
      </c>
      <c r="C230" s="169">
        <v>36.948285189495216</v>
      </c>
      <c r="D230" s="169">
        <v>21.033168040284398</v>
      </c>
      <c r="E230" s="169">
        <f t="shared" si="13"/>
        <v>21.033168040284398</v>
      </c>
      <c r="F230" s="190" t="str">
        <f t="shared" si="12"/>
        <v/>
      </c>
      <c r="H230" t="str">
        <f t="shared" si="15"/>
        <v/>
      </c>
      <c r="I230" s="190" t="str">
        <f t="shared" si="14"/>
        <v/>
      </c>
    </row>
    <row r="231" spans="1:9">
      <c r="A231">
        <v>228</v>
      </c>
      <c r="B231" s="46">
        <v>44821</v>
      </c>
      <c r="C231" s="169">
        <v>16.074023705495222</v>
      </c>
      <c r="D231" s="169">
        <v>21.033168040284398</v>
      </c>
      <c r="E231" s="169">
        <f t="shared" si="13"/>
        <v>16.074023705495222</v>
      </c>
      <c r="F231" s="190" t="str">
        <f t="shared" si="12"/>
        <v/>
      </c>
      <c r="H231" t="str">
        <f t="shared" si="15"/>
        <v/>
      </c>
      <c r="I231" s="190" t="str">
        <f t="shared" si="14"/>
        <v/>
      </c>
    </row>
    <row r="232" spans="1:9">
      <c r="A232">
        <v>229</v>
      </c>
      <c r="B232" s="46">
        <v>44822</v>
      </c>
      <c r="C232" s="169">
        <v>13.853308805496155</v>
      </c>
      <c r="D232" s="169">
        <v>21.033168040284398</v>
      </c>
      <c r="E232" s="169">
        <f t="shared" si="13"/>
        <v>13.853308805496155</v>
      </c>
      <c r="F232" s="190" t="str">
        <f t="shared" si="12"/>
        <v/>
      </c>
      <c r="H232" t="str">
        <f t="shared" si="15"/>
        <v/>
      </c>
      <c r="I232" s="190" t="str">
        <f t="shared" si="14"/>
        <v/>
      </c>
    </row>
    <row r="233" spans="1:9">
      <c r="A233">
        <v>230</v>
      </c>
      <c r="B233" s="46">
        <v>44823</v>
      </c>
      <c r="C233" s="169">
        <v>28.378632505496157</v>
      </c>
      <c r="D233" s="169">
        <v>21.033168040284398</v>
      </c>
      <c r="E233" s="169">
        <f t="shared" si="13"/>
        <v>21.033168040284398</v>
      </c>
      <c r="F233" s="190" t="str">
        <f t="shared" si="12"/>
        <v/>
      </c>
      <c r="H233" t="str">
        <f t="shared" si="15"/>
        <v/>
      </c>
      <c r="I233" s="190" t="str">
        <f t="shared" si="14"/>
        <v/>
      </c>
    </row>
    <row r="234" spans="1:9">
      <c r="A234">
        <v>231</v>
      </c>
      <c r="B234" s="46">
        <v>44824</v>
      </c>
      <c r="C234" s="169">
        <v>28.874847413494294</v>
      </c>
      <c r="D234" s="169">
        <v>21.033168040284398</v>
      </c>
      <c r="E234" s="169">
        <f t="shared" si="13"/>
        <v>21.033168040284398</v>
      </c>
      <c r="F234" s="190" t="str">
        <f t="shared" si="12"/>
        <v/>
      </c>
      <c r="H234" t="str">
        <f t="shared" si="15"/>
        <v/>
      </c>
      <c r="I234" s="190" t="str">
        <f t="shared" si="14"/>
        <v/>
      </c>
    </row>
    <row r="235" spans="1:9">
      <c r="A235">
        <v>232</v>
      </c>
      <c r="B235" s="46">
        <v>44825</v>
      </c>
      <c r="C235" s="169">
        <v>18.91056866332821</v>
      </c>
      <c r="D235" s="169">
        <v>21.033168040284398</v>
      </c>
      <c r="E235" s="169">
        <f t="shared" si="13"/>
        <v>18.91056866332821</v>
      </c>
      <c r="F235" s="190" t="str">
        <f t="shared" si="12"/>
        <v/>
      </c>
      <c r="H235" t="str">
        <f t="shared" si="15"/>
        <v/>
      </c>
      <c r="I235" s="190" t="str">
        <f t="shared" si="14"/>
        <v/>
      </c>
    </row>
    <row r="236" spans="1:9">
      <c r="A236">
        <v>233</v>
      </c>
      <c r="B236" s="46">
        <v>44826</v>
      </c>
      <c r="C236" s="169">
        <v>15.011955983329143</v>
      </c>
      <c r="D236" s="169">
        <v>21.033168040284398</v>
      </c>
      <c r="E236" s="169">
        <f t="shared" si="13"/>
        <v>15.011955983329143</v>
      </c>
      <c r="F236" s="190" t="str">
        <f t="shared" si="12"/>
        <v/>
      </c>
      <c r="H236" t="str">
        <f t="shared" si="15"/>
        <v/>
      </c>
      <c r="I236" s="190" t="str">
        <f t="shared" si="14"/>
        <v/>
      </c>
    </row>
    <row r="237" spans="1:9">
      <c r="A237">
        <v>234</v>
      </c>
      <c r="B237" s="46">
        <v>44827</v>
      </c>
      <c r="C237" s="169">
        <v>15.385728020327274</v>
      </c>
      <c r="D237" s="169">
        <v>21.033168040284398</v>
      </c>
      <c r="E237" s="169">
        <f t="shared" si="13"/>
        <v>15.385728020327274</v>
      </c>
      <c r="F237" s="190" t="str">
        <f t="shared" si="12"/>
        <v/>
      </c>
      <c r="H237" t="str">
        <f t="shared" si="15"/>
        <v/>
      </c>
      <c r="I237" s="190" t="str">
        <f t="shared" si="14"/>
        <v/>
      </c>
    </row>
    <row r="238" spans="1:9">
      <c r="A238">
        <v>235</v>
      </c>
      <c r="B238" s="46">
        <v>44828</v>
      </c>
      <c r="C238" s="169">
        <v>7.3847436263291382</v>
      </c>
      <c r="D238" s="169">
        <v>21.033168040284398</v>
      </c>
      <c r="E238" s="169">
        <f t="shared" si="13"/>
        <v>7.3847436263291382</v>
      </c>
      <c r="F238" s="190" t="str">
        <f t="shared" si="12"/>
        <v/>
      </c>
      <c r="H238" t="str">
        <f t="shared" si="15"/>
        <v/>
      </c>
      <c r="I238" s="190" t="str">
        <f t="shared" si="14"/>
        <v/>
      </c>
    </row>
    <row r="239" spans="1:9">
      <c r="A239">
        <v>236</v>
      </c>
      <c r="B239" s="46">
        <v>44829</v>
      </c>
      <c r="C239" s="169">
        <v>1.3258039603282086</v>
      </c>
      <c r="D239" s="169">
        <v>21.033168040284398</v>
      </c>
      <c r="E239" s="169">
        <f t="shared" si="13"/>
        <v>1.3258039603282086</v>
      </c>
      <c r="F239" s="190" t="str">
        <f t="shared" si="12"/>
        <v/>
      </c>
      <c r="H239" t="str">
        <f t="shared" si="15"/>
        <v/>
      </c>
      <c r="I239" s="190" t="str">
        <f t="shared" si="14"/>
        <v/>
      </c>
    </row>
    <row r="240" spans="1:9">
      <c r="A240">
        <v>237</v>
      </c>
      <c r="B240" s="46">
        <v>44830</v>
      </c>
      <c r="C240" s="169">
        <v>1.1169635263272795</v>
      </c>
      <c r="D240" s="169">
        <v>21.033168040284398</v>
      </c>
      <c r="E240" s="169">
        <f t="shared" si="13"/>
        <v>1.1169635263272795</v>
      </c>
      <c r="F240" s="190" t="str">
        <f t="shared" si="12"/>
        <v/>
      </c>
      <c r="H240" t="str">
        <f t="shared" si="15"/>
        <v/>
      </c>
      <c r="I240" s="190" t="str">
        <f t="shared" si="14"/>
        <v/>
      </c>
    </row>
    <row r="241" spans="1:9">
      <c r="A241">
        <v>238</v>
      </c>
      <c r="B241" s="46">
        <v>44831</v>
      </c>
      <c r="C241" s="169">
        <v>0.78786596332913905</v>
      </c>
      <c r="D241" s="169">
        <v>21.033168040284398</v>
      </c>
      <c r="E241" s="169">
        <f t="shared" si="13"/>
        <v>0.78786596332913905</v>
      </c>
      <c r="F241" s="190" t="str">
        <f t="shared" si="12"/>
        <v/>
      </c>
      <c r="H241" t="str">
        <f t="shared" si="15"/>
        <v/>
      </c>
      <c r="I241" s="190" t="str">
        <f t="shared" si="14"/>
        <v/>
      </c>
    </row>
    <row r="242" spans="1:9">
      <c r="A242">
        <v>239</v>
      </c>
      <c r="B242" s="46">
        <v>44832</v>
      </c>
      <c r="C242" s="169">
        <v>0.62199482457556587</v>
      </c>
      <c r="D242" s="169">
        <v>21.033168040284398</v>
      </c>
      <c r="E242" s="169">
        <f t="shared" si="13"/>
        <v>0.62199482457556587</v>
      </c>
      <c r="F242" s="190" t="str">
        <f t="shared" si="12"/>
        <v/>
      </c>
      <c r="H242" t="str">
        <f t="shared" si="15"/>
        <v/>
      </c>
      <c r="I242" s="190" t="str">
        <f t="shared" si="14"/>
        <v/>
      </c>
    </row>
    <row r="243" spans="1:9">
      <c r="A243">
        <v>240</v>
      </c>
      <c r="B243" s="46">
        <v>44833</v>
      </c>
      <c r="C243" s="169">
        <v>1.5908444845746343</v>
      </c>
      <c r="D243" s="169">
        <v>21.033168040284398</v>
      </c>
      <c r="E243" s="169">
        <f t="shared" si="13"/>
        <v>1.5908444845746343</v>
      </c>
      <c r="F243" s="190" t="str">
        <f t="shared" si="12"/>
        <v/>
      </c>
      <c r="H243" t="str">
        <f t="shared" si="15"/>
        <v/>
      </c>
      <c r="I243" s="190" t="str">
        <f t="shared" si="14"/>
        <v/>
      </c>
    </row>
    <row r="244" spans="1:9">
      <c r="A244">
        <v>241</v>
      </c>
      <c r="B244" s="46">
        <v>44834</v>
      </c>
      <c r="C244" s="169">
        <v>15.933703672575568</v>
      </c>
      <c r="D244" s="169">
        <v>21.033168040284398</v>
      </c>
      <c r="E244" s="169">
        <f t="shared" si="13"/>
        <v>15.933703672575568</v>
      </c>
      <c r="F244" s="190" t="str">
        <f t="shared" si="12"/>
        <v/>
      </c>
      <c r="H244" t="str">
        <f t="shared" si="15"/>
        <v/>
      </c>
      <c r="I244" s="190" t="str">
        <f t="shared" si="14"/>
        <v/>
      </c>
    </row>
    <row r="245" spans="1:9">
      <c r="A245">
        <v>242</v>
      </c>
      <c r="B245" s="46">
        <v>44835</v>
      </c>
      <c r="C245" s="169">
        <v>11.227034907575566</v>
      </c>
      <c r="D245" s="169">
        <v>41.704179443866899</v>
      </c>
      <c r="E245" s="169">
        <f t="shared" si="13"/>
        <v>11.227034907575566</v>
      </c>
      <c r="F245" s="190" t="str">
        <f t="shared" si="12"/>
        <v/>
      </c>
      <c r="H245" t="str">
        <f t="shared" si="15"/>
        <v/>
      </c>
      <c r="I245" s="190" t="str">
        <f t="shared" si="14"/>
        <v/>
      </c>
    </row>
    <row r="246" spans="1:9">
      <c r="A246">
        <v>243</v>
      </c>
      <c r="B246" s="46">
        <v>44836</v>
      </c>
      <c r="C246" s="169">
        <v>7.9707422325755672</v>
      </c>
      <c r="D246" s="169">
        <v>41.704179443866899</v>
      </c>
      <c r="E246" s="169">
        <f t="shared" si="13"/>
        <v>7.9707422325755672</v>
      </c>
      <c r="F246" s="190" t="str">
        <f t="shared" si="12"/>
        <v/>
      </c>
      <c r="H246" t="str">
        <f t="shared" si="15"/>
        <v/>
      </c>
      <c r="I246" s="190" t="str">
        <f t="shared" si="14"/>
        <v/>
      </c>
    </row>
    <row r="247" spans="1:9">
      <c r="A247">
        <v>244</v>
      </c>
      <c r="B247" s="46">
        <v>44837</v>
      </c>
      <c r="C247" s="169">
        <v>20.891594586575568</v>
      </c>
      <c r="D247" s="169">
        <v>41.704179443866899</v>
      </c>
      <c r="E247" s="169">
        <f t="shared" si="13"/>
        <v>20.891594586575568</v>
      </c>
      <c r="F247" s="190" t="str">
        <f t="shared" si="12"/>
        <v/>
      </c>
      <c r="H247" t="str">
        <f t="shared" si="15"/>
        <v/>
      </c>
      <c r="I247" s="190" t="str">
        <f t="shared" si="14"/>
        <v/>
      </c>
    </row>
    <row r="248" spans="1:9">
      <c r="A248">
        <v>245</v>
      </c>
      <c r="B248" s="46">
        <v>44838</v>
      </c>
      <c r="C248" s="169">
        <v>16.433540057575566</v>
      </c>
      <c r="D248" s="169">
        <v>41.704179443866899</v>
      </c>
      <c r="E248" s="169">
        <f t="shared" si="13"/>
        <v>16.433540057575566</v>
      </c>
      <c r="F248" s="190" t="str">
        <f t="shared" si="12"/>
        <v/>
      </c>
      <c r="H248" t="str">
        <f t="shared" si="15"/>
        <v/>
      </c>
      <c r="I248" s="190" t="str">
        <f t="shared" si="14"/>
        <v/>
      </c>
    </row>
    <row r="249" spans="1:9">
      <c r="A249">
        <v>246</v>
      </c>
      <c r="B249" s="46">
        <v>44839</v>
      </c>
      <c r="C249" s="169">
        <v>8.6749098880381279</v>
      </c>
      <c r="D249" s="169">
        <v>41.704179443866899</v>
      </c>
      <c r="E249" s="169">
        <f t="shared" si="13"/>
        <v>8.6749098880381279</v>
      </c>
      <c r="F249" s="190" t="str">
        <f t="shared" si="12"/>
        <v/>
      </c>
      <c r="H249" t="str">
        <f t="shared" si="15"/>
        <v/>
      </c>
      <c r="I249" s="190" t="str">
        <f t="shared" si="14"/>
        <v/>
      </c>
    </row>
    <row r="250" spans="1:9">
      <c r="A250">
        <v>247</v>
      </c>
      <c r="B250" s="46">
        <v>44840</v>
      </c>
      <c r="C250" s="169">
        <v>9.3689522890390577</v>
      </c>
      <c r="D250" s="169">
        <v>41.704179443866899</v>
      </c>
      <c r="E250" s="169">
        <f t="shared" si="13"/>
        <v>9.3689522890390577</v>
      </c>
      <c r="F250" s="190" t="str">
        <f t="shared" si="12"/>
        <v/>
      </c>
      <c r="H250" t="str">
        <f t="shared" si="15"/>
        <v/>
      </c>
      <c r="I250" s="190" t="str">
        <f t="shared" si="14"/>
        <v/>
      </c>
    </row>
    <row r="251" spans="1:9">
      <c r="A251">
        <v>248</v>
      </c>
      <c r="B251" s="46">
        <v>44841</v>
      </c>
      <c r="C251" s="169">
        <v>13.773585029038127</v>
      </c>
      <c r="D251" s="169">
        <v>41.704179443866899</v>
      </c>
      <c r="E251" s="169">
        <f t="shared" si="13"/>
        <v>13.773585029038127</v>
      </c>
      <c r="F251" s="190" t="str">
        <f t="shared" si="12"/>
        <v/>
      </c>
      <c r="H251" t="str">
        <f t="shared" si="15"/>
        <v/>
      </c>
      <c r="I251" s="190" t="str">
        <f t="shared" si="14"/>
        <v/>
      </c>
    </row>
    <row r="252" spans="1:9">
      <c r="A252">
        <v>249</v>
      </c>
      <c r="B252" s="46">
        <v>44842</v>
      </c>
      <c r="C252" s="169">
        <v>5.7188718090381263</v>
      </c>
      <c r="D252" s="169">
        <v>41.704179443866899</v>
      </c>
      <c r="E252" s="169">
        <f t="shared" si="13"/>
        <v>5.7188718090381263</v>
      </c>
      <c r="F252" s="190" t="str">
        <f t="shared" si="12"/>
        <v/>
      </c>
      <c r="H252" t="str">
        <f t="shared" si="15"/>
        <v/>
      </c>
      <c r="I252" s="190" t="str">
        <f t="shared" si="14"/>
        <v/>
      </c>
    </row>
    <row r="253" spans="1:9">
      <c r="A253">
        <v>250</v>
      </c>
      <c r="B253" s="46">
        <v>44843</v>
      </c>
      <c r="C253" s="169">
        <v>4.7329473290381268</v>
      </c>
      <c r="D253" s="169">
        <v>41.704179443866899</v>
      </c>
      <c r="E253" s="169">
        <f t="shared" si="13"/>
        <v>4.7329473290381268</v>
      </c>
      <c r="F253" s="190" t="str">
        <f t="shared" si="12"/>
        <v/>
      </c>
      <c r="H253" t="str">
        <f t="shared" si="15"/>
        <v/>
      </c>
      <c r="I253" s="190" t="str">
        <f t="shared" si="14"/>
        <v/>
      </c>
    </row>
    <row r="254" spans="1:9">
      <c r="A254">
        <v>251</v>
      </c>
      <c r="B254" s="46">
        <v>44844</v>
      </c>
      <c r="C254" s="169">
        <v>14.908775329039058</v>
      </c>
      <c r="D254" s="169">
        <v>41.704179443866899</v>
      </c>
      <c r="E254" s="169">
        <f t="shared" si="13"/>
        <v>14.908775329039058</v>
      </c>
      <c r="F254" s="190" t="str">
        <f t="shared" si="12"/>
        <v/>
      </c>
      <c r="H254" t="str">
        <f t="shared" si="15"/>
        <v/>
      </c>
      <c r="I254" s="190" t="str">
        <f t="shared" si="14"/>
        <v/>
      </c>
    </row>
    <row r="255" spans="1:9">
      <c r="A255">
        <v>252</v>
      </c>
      <c r="B255" s="46">
        <v>44845</v>
      </c>
      <c r="C255" s="169">
        <v>11.686731429039057</v>
      </c>
      <c r="D255" s="169">
        <v>41.704179443866899</v>
      </c>
      <c r="E255" s="169">
        <f t="shared" si="13"/>
        <v>11.686731429039057</v>
      </c>
      <c r="F255" s="190" t="str">
        <f t="shared" si="12"/>
        <v/>
      </c>
      <c r="H255" t="str">
        <f t="shared" si="15"/>
        <v/>
      </c>
      <c r="I255" s="190" t="str">
        <f t="shared" si="14"/>
        <v/>
      </c>
    </row>
    <row r="256" spans="1:9">
      <c r="A256">
        <v>253</v>
      </c>
      <c r="B256" s="46">
        <v>44846</v>
      </c>
      <c r="C256" s="169">
        <v>8.0333308843297484</v>
      </c>
      <c r="D256" s="169">
        <v>41.704179443866899</v>
      </c>
      <c r="E256" s="169">
        <f t="shared" si="13"/>
        <v>8.0333308843297484</v>
      </c>
      <c r="F256" s="190" t="str">
        <f t="shared" si="12"/>
        <v/>
      </c>
      <c r="H256" t="str">
        <f t="shared" si="15"/>
        <v/>
      </c>
      <c r="I256" s="190" t="str">
        <f t="shared" si="14"/>
        <v/>
      </c>
    </row>
    <row r="257" spans="1:9">
      <c r="A257">
        <v>254</v>
      </c>
      <c r="B257" s="46">
        <v>44847</v>
      </c>
      <c r="C257" s="169">
        <v>13.818515744328819</v>
      </c>
      <c r="D257" s="169">
        <v>41.704179443866899</v>
      </c>
      <c r="E257" s="169">
        <f t="shared" si="13"/>
        <v>13.818515744328819</v>
      </c>
      <c r="F257" s="190" t="str">
        <f t="shared" si="12"/>
        <v/>
      </c>
      <c r="H257" t="str">
        <f t="shared" si="15"/>
        <v/>
      </c>
      <c r="I257" s="190" t="str">
        <f t="shared" si="14"/>
        <v/>
      </c>
    </row>
    <row r="258" spans="1:9">
      <c r="A258">
        <v>255</v>
      </c>
      <c r="B258" s="46">
        <v>44848</v>
      </c>
      <c r="C258" s="169">
        <v>13.067054888329748</v>
      </c>
      <c r="D258" s="169">
        <v>41.704179443866899</v>
      </c>
      <c r="E258" s="169">
        <f t="shared" si="13"/>
        <v>13.067054888329748</v>
      </c>
      <c r="F258" s="190" t="str">
        <f t="shared" si="12"/>
        <v/>
      </c>
      <c r="H258" t="str">
        <f t="shared" si="15"/>
        <v/>
      </c>
      <c r="I258" s="190" t="str">
        <f t="shared" si="14"/>
        <v/>
      </c>
    </row>
    <row r="259" spans="1:9">
      <c r="A259">
        <v>256</v>
      </c>
      <c r="B259" s="46">
        <v>44849</v>
      </c>
      <c r="C259" s="169">
        <v>8.1490059843288183</v>
      </c>
      <c r="D259" s="169">
        <v>41.704179443866899</v>
      </c>
      <c r="E259" s="169">
        <f t="shared" si="13"/>
        <v>8.1490059843288183</v>
      </c>
      <c r="F259" s="190" t="str">
        <f t="shared" ref="F259:F322" si="16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O</v>
      </c>
      <c r="G259" s="191">
        <f>IF(DAY(B259)=15,D259,"")</f>
        <v>41.704179443866899</v>
      </c>
      <c r="H259" t="str">
        <f t="shared" si="15"/>
        <v/>
      </c>
      <c r="I259" s="190" t="str">
        <f t="shared" si="14"/>
        <v>O</v>
      </c>
    </row>
    <row r="260" spans="1:9">
      <c r="A260">
        <v>257</v>
      </c>
      <c r="B260" s="46">
        <v>44850</v>
      </c>
      <c r="C260" s="169">
        <v>9.3695336443297492</v>
      </c>
      <c r="D260" s="169">
        <v>41.704179443866899</v>
      </c>
      <c r="E260" s="169">
        <f t="shared" ref="E260:E323" si="17">IF(C260&lt;D260,C260,D260)</f>
        <v>9.3695336443297492</v>
      </c>
      <c r="F260" s="190" t="str">
        <f t="shared" si="16"/>
        <v/>
      </c>
      <c r="H260" t="str">
        <f t="shared" si="15"/>
        <v/>
      </c>
      <c r="I260" s="190" t="str">
        <f t="shared" ref="I260:I323" si="18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44851</v>
      </c>
      <c r="C261" s="169">
        <v>13.885516124329747</v>
      </c>
      <c r="D261" s="169">
        <v>41.704179443866899</v>
      </c>
      <c r="E261" s="169">
        <f t="shared" si="17"/>
        <v>13.885516124329747</v>
      </c>
      <c r="F261" s="190" t="str">
        <f t="shared" si="16"/>
        <v/>
      </c>
      <c r="H261" t="str">
        <f t="shared" ref="H261:H324" si="19">IF(MONTH(B261)=1,IF(DAY(B261)=1,YEAR(B261),""),"")</f>
        <v/>
      </c>
      <c r="I261" s="190" t="str">
        <f t="shared" si="18"/>
        <v/>
      </c>
    </row>
    <row r="262" spans="1:9">
      <c r="A262">
        <v>259</v>
      </c>
      <c r="B262" s="46">
        <v>44852</v>
      </c>
      <c r="C262" s="169">
        <v>13.979799504328817</v>
      </c>
      <c r="D262" s="169">
        <v>41.704179443866899</v>
      </c>
      <c r="E262" s="169">
        <f t="shared" si="17"/>
        <v>13.979799504328817</v>
      </c>
      <c r="F262" s="190" t="str">
        <f t="shared" si="16"/>
        <v/>
      </c>
      <c r="H262" t="str">
        <f t="shared" si="19"/>
        <v/>
      </c>
      <c r="I262" s="190" t="str">
        <f t="shared" si="18"/>
        <v/>
      </c>
    </row>
    <row r="263" spans="1:9">
      <c r="A263">
        <v>260</v>
      </c>
      <c r="B263" s="46">
        <v>44853</v>
      </c>
      <c r="C263" s="169">
        <v>36.042525623746585</v>
      </c>
      <c r="D263" s="169">
        <v>41.704179443866899</v>
      </c>
      <c r="E263" s="169">
        <f t="shared" si="17"/>
        <v>36.042525623746585</v>
      </c>
      <c r="F263" s="190" t="str">
        <f t="shared" si="16"/>
        <v/>
      </c>
      <c r="H263" t="str">
        <f t="shared" si="19"/>
        <v/>
      </c>
      <c r="I263" s="190" t="str">
        <f t="shared" si="18"/>
        <v/>
      </c>
    </row>
    <row r="264" spans="1:9">
      <c r="A264">
        <v>261</v>
      </c>
      <c r="B264" s="46">
        <v>44854</v>
      </c>
      <c r="C264" s="169">
        <v>41.862411023747526</v>
      </c>
      <c r="D264" s="169">
        <v>41.704179443866899</v>
      </c>
      <c r="E264" s="169">
        <f t="shared" si="17"/>
        <v>41.704179443866899</v>
      </c>
      <c r="F264" s="190" t="str">
        <f t="shared" si="16"/>
        <v/>
      </c>
      <c r="H264" t="str">
        <f t="shared" si="19"/>
        <v/>
      </c>
      <c r="I264" s="190" t="str">
        <f t="shared" si="18"/>
        <v/>
      </c>
    </row>
    <row r="265" spans="1:9">
      <c r="A265">
        <v>262</v>
      </c>
      <c r="B265" s="46">
        <v>44855</v>
      </c>
      <c r="C265" s="169">
        <v>48.232235227746592</v>
      </c>
      <c r="D265" s="169">
        <v>41.704179443866899</v>
      </c>
      <c r="E265" s="169">
        <f t="shared" si="17"/>
        <v>41.704179443866899</v>
      </c>
      <c r="F265" s="190" t="str">
        <f t="shared" si="16"/>
        <v/>
      </c>
      <c r="H265" t="str">
        <f t="shared" si="19"/>
        <v/>
      </c>
      <c r="I265" s="190" t="str">
        <f t="shared" si="18"/>
        <v/>
      </c>
    </row>
    <row r="266" spans="1:9">
      <c r="A266">
        <v>263</v>
      </c>
      <c r="B266" s="46">
        <v>44856</v>
      </c>
      <c r="C266" s="169">
        <v>42.953111683746592</v>
      </c>
      <c r="D266" s="169">
        <v>41.704179443866899</v>
      </c>
      <c r="E266" s="169">
        <f t="shared" si="17"/>
        <v>41.704179443866899</v>
      </c>
      <c r="F266" s="190" t="str">
        <f t="shared" si="16"/>
        <v/>
      </c>
      <c r="H266" t="str">
        <f t="shared" si="19"/>
        <v/>
      </c>
      <c r="I266" s="190" t="str">
        <f t="shared" si="18"/>
        <v/>
      </c>
    </row>
    <row r="267" spans="1:9">
      <c r="A267">
        <v>264</v>
      </c>
      <c r="B267" s="46">
        <v>44857</v>
      </c>
      <c r="C267" s="169">
        <v>43.362609591746583</v>
      </c>
      <c r="D267" s="169">
        <v>41.704179443866899</v>
      </c>
      <c r="E267" s="169">
        <f t="shared" si="17"/>
        <v>41.704179443866899</v>
      </c>
      <c r="F267" s="190" t="str">
        <f t="shared" si="16"/>
        <v/>
      </c>
      <c r="H267" t="str">
        <f t="shared" si="19"/>
        <v/>
      </c>
      <c r="I267" s="190" t="str">
        <f t="shared" si="18"/>
        <v/>
      </c>
    </row>
    <row r="268" spans="1:9">
      <c r="A268">
        <v>265</v>
      </c>
      <c r="B268" s="46">
        <v>44858</v>
      </c>
      <c r="C268" s="169">
        <v>55.478940703746588</v>
      </c>
      <c r="D268" s="169">
        <v>41.704179443866899</v>
      </c>
      <c r="E268" s="169">
        <f t="shared" si="17"/>
        <v>41.704179443866899</v>
      </c>
      <c r="F268" s="190" t="str">
        <f t="shared" si="16"/>
        <v/>
      </c>
      <c r="H268" t="str">
        <f t="shared" si="19"/>
        <v/>
      </c>
      <c r="I268" s="190" t="str">
        <f t="shared" si="18"/>
        <v/>
      </c>
    </row>
    <row r="269" spans="1:9">
      <c r="A269">
        <v>266</v>
      </c>
      <c r="B269" s="46">
        <v>44859</v>
      </c>
      <c r="C269" s="169">
        <v>44.782790679745652</v>
      </c>
      <c r="D269" s="169">
        <v>41.704179443866899</v>
      </c>
      <c r="E269" s="169">
        <f t="shared" si="17"/>
        <v>41.704179443866899</v>
      </c>
      <c r="F269" s="190" t="str">
        <f t="shared" si="16"/>
        <v/>
      </c>
      <c r="H269" t="str">
        <f t="shared" si="19"/>
        <v/>
      </c>
      <c r="I269" s="190" t="str">
        <f t="shared" si="18"/>
        <v/>
      </c>
    </row>
    <row r="270" spans="1:9">
      <c r="A270">
        <v>267</v>
      </c>
      <c r="B270" s="46">
        <v>44860</v>
      </c>
      <c r="C270" s="169">
        <v>65.213771026325347</v>
      </c>
      <c r="D270" s="169">
        <v>41.704179443866899</v>
      </c>
      <c r="E270" s="169">
        <f t="shared" si="17"/>
        <v>41.704179443866899</v>
      </c>
      <c r="F270" s="190" t="str">
        <f t="shared" si="16"/>
        <v/>
      </c>
      <c r="H270" t="str">
        <f t="shared" si="19"/>
        <v/>
      </c>
      <c r="I270" s="190" t="str">
        <f t="shared" si="18"/>
        <v/>
      </c>
    </row>
    <row r="271" spans="1:9">
      <c r="A271">
        <v>268</v>
      </c>
      <c r="B271" s="46">
        <v>44861</v>
      </c>
      <c r="C271" s="169">
        <v>50.209895595325349</v>
      </c>
      <c r="D271" s="169">
        <v>41.704179443866899</v>
      </c>
      <c r="E271" s="169">
        <f t="shared" si="17"/>
        <v>41.704179443866899</v>
      </c>
      <c r="F271" s="190" t="str">
        <f t="shared" si="16"/>
        <v/>
      </c>
      <c r="H271" t="str">
        <f t="shared" si="19"/>
        <v/>
      </c>
      <c r="I271" s="190" t="str">
        <f t="shared" si="18"/>
        <v/>
      </c>
    </row>
    <row r="272" spans="1:9">
      <c r="A272">
        <v>269</v>
      </c>
      <c r="B272" s="46">
        <v>44862</v>
      </c>
      <c r="C272" s="169">
        <v>53.048136565324413</v>
      </c>
      <c r="D272" s="169">
        <v>41.704179443866899</v>
      </c>
      <c r="E272" s="169">
        <f t="shared" si="17"/>
        <v>41.704179443866899</v>
      </c>
      <c r="F272" s="190" t="str">
        <f t="shared" si="16"/>
        <v/>
      </c>
      <c r="H272" t="str">
        <f t="shared" si="19"/>
        <v/>
      </c>
      <c r="I272" s="190" t="str">
        <f t="shared" si="18"/>
        <v/>
      </c>
    </row>
    <row r="273" spans="1:9">
      <c r="A273">
        <v>270</v>
      </c>
      <c r="B273" s="46">
        <v>44863</v>
      </c>
      <c r="C273" s="169">
        <v>54.221547558325341</v>
      </c>
      <c r="D273" s="169">
        <v>41.704179443866899</v>
      </c>
      <c r="E273" s="169">
        <f t="shared" si="17"/>
        <v>41.704179443866899</v>
      </c>
      <c r="F273" s="190" t="str">
        <f t="shared" si="16"/>
        <v/>
      </c>
      <c r="H273" t="str">
        <f t="shared" si="19"/>
        <v/>
      </c>
      <c r="I273" s="190" t="str">
        <f t="shared" si="18"/>
        <v/>
      </c>
    </row>
    <row r="274" spans="1:9">
      <c r="A274">
        <v>271</v>
      </c>
      <c r="B274" s="46">
        <v>44864</v>
      </c>
      <c r="C274" s="169">
        <v>56.44741686632441</v>
      </c>
      <c r="D274" s="169">
        <v>41.704179443866899</v>
      </c>
      <c r="E274" s="169">
        <f t="shared" si="17"/>
        <v>41.704179443866899</v>
      </c>
      <c r="F274" s="190" t="str">
        <f t="shared" si="16"/>
        <v/>
      </c>
      <c r="H274" t="str">
        <f t="shared" si="19"/>
        <v/>
      </c>
      <c r="I274" s="190" t="str">
        <f t="shared" si="18"/>
        <v/>
      </c>
    </row>
    <row r="275" spans="1:9">
      <c r="A275">
        <v>272</v>
      </c>
      <c r="B275" s="46">
        <v>44865</v>
      </c>
      <c r="C275" s="169">
        <v>56.191996070324414</v>
      </c>
      <c r="D275" s="169">
        <v>41.704179443866899</v>
      </c>
      <c r="E275" s="169">
        <f t="shared" si="17"/>
        <v>41.704179443866899</v>
      </c>
      <c r="F275" s="190" t="str">
        <f t="shared" si="16"/>
        <v/>
      </c>
      <c r="H275" t="str">
        <f t="shared" si="19"/>
        <v/>
      </c>
      <c r="I275" s="190" t="str">
        <f t="shared" si="18"/>
        <v/>
      </c>
    </row>
    <row r="276" spans="1:9">
      <c r="A276">
        <v>273</v>
      </c>
      <c r="B276" s="46">
        <v>44866</v>
      </c>
      <c r="C276" s="169">
        <v>55.130181238325342</v>
      </c>
      <c r="D276" s="169">
        <v>83.437278222405467</v>
      </c>
      <c r="E276" s="169">
        <f t="shared" si="17"/>
        <v>55.130181238325342</v>
      </c>
      <c r="F276" s="190" t="str">
        <f t="shared" si="16"/>
        <v/>
      </c>
      <c r="H276" t="str">
        <f t="shared" si="19"/>
        <v/>
      </c>
      <c r="I276" s="190" t="str">
        <f t="shared" si="18"/>
        <v/>
      </c>
    </row>
    <row r="277" spans="1:9">
      <c r="A277">
        <v>274</v>
      </c>
      <c r="B277" s="46">
        <v>44867</v>
      </c>
      <c r="C277" s="169">
        <v>48.506123542046467</v>
      </c>
      <c r="D277" s="169">
        <v>83.437278222405467</v>
      </c>
      <c r="E277" s="169">
        <f t="shared" si="17"/>
        <v>48.506123542046467</v>
      </c>
      <c r="F277" s="190" t="str">
        <f t="shared" si="16"/>
        <v/>
      </c>
      <c r="H277" t="str">
        <f t="shared" si="19"/>
        <v/>
      </c>
      <c r="I277" s="190" t="str">
        <f t="shared" si="18"/>
        <v/>
      </c>
    </row>
    <row r="278" spans="1:9">
      <c r="A278">
        <v>275</v>
      </c>
      <c r="B278" s="46">
        <v>44868</v>
      </c>
      <c r="C278" s="169">
        <v>49.718320378047402</v>
      </c>
      <c r="D278" s="169">
        <v>83.437278222405467</v>
      </c>
      <c r="E278" s="169">
        <f t="shared" si="17"/>
        <v>49.718320378047402</v>
      </c>
      <c r="F278" s="190" t="str">
        <f t="shared" si="16"/>
        <v/>
      </c>
      <c r="H278" t="str">
        <f t="shared" si="19"/>
        <v/>
      </c>
      <c r="I278" s="190" t="str">
        <f t="shared" si="18"/>
        <v/>
      </c>
    </row>
    <row r="279" spans="1:9">
      <c r="A279">
        <v>276</v>
      </c>
      <c r="B279" s="46">
        <v>44869</v>
      </c>
      <c r="C279" s="169">
        <v>46.650063326046464</v>
      </c>
      <c r="D279" s="169">
        <v>83.437278222405467</v>
      </c>
      <c r="E279" s="169">
        <f t="shared" si="17"/>
        <v>46.650063326046464</v>
      </c>
      <c r="F279" s="190" t="str">
        <f t="shared" si="16"/>
        <v/>
      </c>
      <c r="H279" t="str">
        <f t="shared" si="19"/>
        <v/>
      </c>
      <c r="I279" s="190" t="str">
        <f t="shared" si="18"/>
        <v/>
      </c>
    </row>
    <row r="280" spans="1:9">
      <c r="A280">
        <v>277</v>
      </c>
      <c r="B280" s="46">
        <v>44870</v>
      </c>
      <c r="C280" s="169">
        <v>40.67551791804739</v>
      </c>
      <c r="D280" s="169">
        <v>83.437278222405467</v>
      </c>
      <c r="E280" s="169">
        <f t="shared" si="17"/>
        <v>40.67551791804739</v>
      </c>
      <c r="F280" s="190" t="str">
        <f t="shared" si="16"/>
        <v/>
      </c>
      <c r="H280" t="str">
        <f t="shared" si="19"/>
        <v/>
      </c>
      <c r="I280" s="190" t="str">
        <f t="shared" si="18"/>
        <v/>
      </c>
    </row>
    <row r="281" spans="1:9">
      <c r="A281">
        <v>278</v>
      </c>
      <c r="B281" s="46">
        <v>44871</v>
      </c>
      <c r="C281" s="169">
        <v>40.382972262046458</v>
      </c>
      <c r="D281" s="169">
        <v>83.437278222405467</v>
      </c>
      <c r="E281" s="169">
        <f t="shared" si="17"/>
        <v>40.382972262046458</v>
      </c>
      <c r="F281" s="190" t="str">
        <f t="shared" si="16"/>
        <v/>
      </c>
      <c r="H281" t="str">
        <f t="shared" si="19"/>
        <v/>
      </c>
      <c r="I281" s="190" t="str">
        <f t="shared" si="18"/>
        <v/>
      </c>
    </row>
    <row r="282" spans="1:9">
      <c r="A282">
        <v>279</v>
      </c>
      <c r="B282" s="46">
        <v>44872</v>
      </c>
      <c r="C282" s="169">
        <v>48.894716262047396</v>
      </c>
      <c r="D282" s="169">
        <v>83.437278222405467</v>
      </c>
      <c r="E282" s="169">
        <f t="shared" si="17"/>
        <v>48.894716262047396</v>
      </c>
      <c r="F282" s="190" t="str">
        <f t="shared" si="16"/>
        <v/>
      </c>
      <c r="H282" t="str">
        <f t="shared" si="19"/>
        <v/>
      </c>
      <c r="I282" s="190" t="str">
        <f t="shared" si="18"/>
        <v/>
      </c>
    </row>
    <row r="283" spans="1:9">
      <c r="A283">
        <v>280</v>
      </c>
      <c r="B283" s="46">
        <v>44873</v>
      </c>
      <c r="C283" s="169">
        <v>44.898839198047398</v>
      </c>
      <c r="D283" s="169">
        <v>83.437278222405467</v>
      </c>
      <c r="E283" s="169">
        <f t="shared" si="17"/>
        <v>44.898839198047398</v>
      </c>
      <c r="F283" s="190" t="str">
        <f t="shared" si="16"/>
        <v/>
      </c>
      <c r="H283" t="str">
        <f t="shared" si="19"/>
        <v/>
      </c>
      <c r="I283" s="190" t="str">
        <f t="shared" si="18"/>
        <v/>
      </c>
    </row>
    <row r="284" spans="1:9">
      <c r="A284">
        <v>281</v>
      </c>
      <c r="B284" s="46">
        <v>44874</v>
      </c>
      <c r="C284" s="169">
        <v>40.248126950567581</v>
      </c>
      <c r="D284" s="169">
        <v>83.437278222405467</v>
      </c>
      <c r="E284" s="169">
        <f t="shared" si="17"/>
        <v>40.248126950567581</v>
      </c>
      <c r="F284" s="190" t="str">
        <f t="shared" si="16"/>
        <v/>
      </c>
      <c r="H284" t="str">
        <f t="shared" si="19"/>
        <v/>
      </c>
      <c r="I284" s="190" t="str">
        <f t="shared" si="18"/>
        <v/>
      </c>
    </row>
    <row r="285" spans="1:9">
      <c r="A285">
        <v>282</v>
      </c>
      <c r="B285" s="46">
        <v>44875</v>
      </c>
      <c r="C285" s="169">
        <v>42.249594190569447</v>
      </c>
      <c r="D285" s="169">
        <v>83.437278222405467</v>
      </c>
      <c r="E285" s="169">
        <f t="shared" si="17"/>
        <v>42.249594190569447</v>
      </c>
      <c r="F285" s="190" t="str">
        <f t="shared" si="16"/>
        <v/>
      </c>
      <c r="H285" t="str">
        <f t="shared" si="19"/>
        <v/>
      </c>
      <c r="I285" s="190" t="str">
        <f t="shared" si="18"/>
        <v/>
      </c>
    </row>
    <row r="286" spans="1:9">
      <c r="A286">
        <v>283</v>
      </c>
      <c r="B286" s="46">
        <v>44876</v>
      </c>
      <c r="C286" s="169">
        <v>35.319905954567588</v>
      </c>
      <c r="D286" s="169">
        <v>83.437278222405467</v>
      </c>
      <c r="E286" s="169">
        <f t="shared" si="17"/>
        <v>35.319905954567588</v>
      </c>
      <c r="F286" s="190" t="str">
        <f t="shared" si="16"/>
        <v/>
      </c>
      <c r="H286" t="str">
        <f t="shared" si="19"/>
        <v/>
      </c>
      <c r="I286" s="190" t="str">
        <f t="shared" si="18"/>
        <v/>
      </c>
    </row>
    <row r="287" spans="1:9">
      <c r="A287">
        <v>284</v>
      </c>
      <c r="B287" s="46">
        <v>44877</v>
      </c>
      <c r="C287" s="169">
        <v>33.268927706570381</v>
      </c>
      <c r="D287" s="169">
        <v>83.437278222405467</v>
      </c>
      <c r="E287" s="169">
        <f t="shared" si="17"/>
        <v>33.268927706570381</v>
      </c>
      <c r="F287" s="190" t="str">
        <f t="shared" si="16"/>
        <v/>
      </c>
      <c r="H287" t="str">
        <f t="shared" si="19"/>
        <v/>
      </c>
      <c r="I287" s="190" t="str">
        <f t="shared" si="18"/>
        <v/>
      </c>
    </row>
    <row r="288" spans="1:9">
      <c r="A288">
        <v>285</v>
      </c>
      <c r="B288" s="46">
        <v>44878</v>
      </c>
      <c r="C288" s="169">
        <v>36.046191154565719</v>
      </c>
      <c r="D288" s="169">
        <v>83.437278222405467</v>
      </c>
      <c r="E288" s="169">
        <f t="shared" si="17"/>
        <v>36.046191154565719</v>
      </c>
      <c r="F288" s="190" t="str">
        <f t="shared" si="16"/>
        <v/>
      </c>
      <c r="H288" t="str">
        <f t="shared" si="19"/>
        <v/>
      </c>
      <c r="I288" s="190" t="str">
        <f t="shared" si="18"/>
        <v/>
      </c>
    </row>
    <row r="289" spans="1:9">
      <c r="A289">
        <v>286</v>
      </c>
      <c r="B289" s="46">
        <v>44879</v>
      </c>
      <c r="C289" s="169">
        <v>40.401686802569451</v>
      </c>
      <c r="D289" s="169">
        <v>83.437278222405467</v>
      </c>
      <c r="E289" s="169">
        <f t="shared" si="17"/>
        <v>40.401686802569451</v>
      </c>
      <c r="F289" s="190" t="str">
        <f t="shared" si="16"/>
        <v/>
      </c>
      <c r="H289" t="str">
        <f t="shared" si="19"/>
        <v/>
      </c>
      <c r="I289" s="190" t="str">
        <f t="shared" si="18"/>
        <v/>
      </c>
    </row>
    <row r="290" spans="1:9">
      <c r="A290">
        <v>287</v>
      </c>
      <c r="B290" s="46">
        <v>44880</v>
      </c>
      <c r="C290" s="169">
        <v>36.647924542569449</v>
      </c>
      <c r="D290" s="169">
        <v>83.437278222405467</v>
      </c>
      <c r="E290" s="169">
        <f t="shared" si="17"/>
        <v>36.647924542569449</v>
      </c>
      <c r="F290" s="190" t="str">
        <f t="shared" si="16"/>
        <v>N</v>
      </c>
      <c r="G290" s="191">
        <f>IF(DAY(B290)=15,D290,"")</f>
        <v>83.437278222405467</v>
      </c>
      <c r="H290" t="str">
        <f t="shared" si="19"/>
        <v/>
      </c>
      <c r="I290" s="190" t="str">
        <f t="shared" si="18"/>
        <v>N</v>
      </c>
    </row>
    <row r="291" spans="1:9">
      <c r="A291">
        <v>288</v>
      </c>
      <c r="B291" s="46">
        <v>44881</v>
      </c>
      <c r="C291" s="169">
        <v>50.92107846073597</v>
      </c>
      <c r="D291" s="169">
        <v>83.437278222405467</v>
      </c>
      <c r="E291" s="169">
        <f t="shared" si="17"/>
        <v>50.92107846073597</v>
      </c>
      <c r="F291" s="190" t="str">
        <f t="shared" si="16"/>
        <v/>
      </c>
      <c r="H291" t="str">
        <f t="shared" si="19"/>
        <v/>
      </c>
      <c r="I291" s="190" t="str">
        <f t="shared" si="18"/>
        <v/>
      </c>
    </row>
    <row r="292" spans="1:9">
      <c r="A292">
        <v>289</v>
      </c>
      <c r="B292" s="46">
        <v>44882</v>
      </c>
      <c r="C292" s="169">
        <v>54.079362809736899</v>
      </c>
      <c r="D292" s="169">
        <v>83.437278222405467</v>
      </c>
      <c r="E292" s="169">
        <f t="shared" si="17"/>
        <v>54.079362809736899</v>
      </c>
      <c r="F292" s="190" t="str">
        <f t="shared" si="16"/>
        <v/>
      </c>
      <c r="H292" t="str">
        <f t="shared" si="19"/>
        <v/>
      </c>
      <c r="I292" s="190" t="str">
        <f t="shared" si="18"/>
        <v/>
      </c>
    </row>
    <row r="293" spans="1:9">
      <c r="A293">
        <v>290</v>
      </c>
      <c r="B293" s="46">
        <v>44883</v>
      </c>
      <c r="C293" s="169">
        <v>62.311454867738767</v>
      </c>
      <c r="D293" s="169">
        <v>83.437278222405467</v>
      </c>
      <c r="E293" s="169">
        <f t="shared" si="17"/>
        <v>62.311454867738767</v>
      </c>
      <c r="F293" s="190" t="str">
        <f t="shared" si="16"/>
        <v/>
      </c>
      <c r="H293" t="str">
        <f t="shared" si="19"/>
        <v/>
      </c>
      <c r="I293" s="190" t="str">
        <f t="shared" si="18"/>
        <v/>
      </c>
    </row>
    <row r="294" spans="1:9">
      <c r="A294">
        <v>291</v>
      </c>
      <c r="B294" s="46">
        <v>44884</v>
      </c>
      <c r="C294" s="169">
        <v>54.486124876736902</v>
      </c>
      <c r="D294" s="169">
        <v>83.437278222405467</v>
      </c>
      <c r="E294" s="169">
        <f t="shared" si="17"/>
        <v>54.486124876736902</v>
      </c>
      <c r="F294" s="190" t="str">
        <f t="shared" si="16"/>
        <v/>
      </c>
      <c r="H294" t="str">
        <f t="shared" si="19"/>
        <v/>
      </c>
      <c r="I294" s="190" t="str">
        <f t="shared" si="18"/>
        <v/>
      </c>
    </row>
    <row r="295" spans="1:9">
      <c r="A295">
        <v>292</v>
      </c>
      <c r="B295" s="46">
        <v>44885</v>
      </c>
      <c r="C295" s="169">
        <v>53.590608580737836</v>
      </c>
      <c r="D295" s="169">
        <v>83.437278222405467</v>
      </c>
      <c r="E295" s="169">
        <f t="shared" si="17"/>
        <v>53.590608580737836</v>
      </c>
      <c r="F295" s="190" t="str">
        <f t="shared" si="16"/>
        <v/>
      </c>
      <c r="H295" t="str">
        <f t="shared" si="19"/>
        <v/>
      </c>
      <c r="I295" s="190" t="str">
        <f t="shared" si="18"/>
        <v/>
      </c>
    </row>
    <row r="296" spans="1:9">
      <c r="A296">
        <v>293</v>
      </c>
      <c r="B296" s="46">
        <v>44886</v>
      </c>
      <c r="C296" s="169">
        <v>62.19546324073783</v>
      </c>
      <c r="D296" s="169">
        <v>83.437278222405467</v>
      </c>
      <c r="E296" s="169">
        <f t="shared" si="17"/>
        <v>62.19546324073783</v>
      </c>
      <c r="F296" s="190" t="str">
        <f t="shared" si="16"/>
        <v/>
      </c>
      <c r="H296" t="str">
        <f t="shared" si="19"/>
        <v/>
      </c>
      <c r="I296" s="190" t="str">
        <f t="shared" si="18"/>
        <v/>
      </c>
    </row>
    <row r="297" spans="1:9">
      <c r="A297">
        <v>294</v>
      </c>
      <c r="B297" s="46">
        <v>44887</v>
      </c>
      <c r="C297" s="169">
        <v>73.662484316736894</v>
      </c>
      <c r="D297" s="169">
        <v>83.437278222405467</v>
      </c>
      <c r="E297" s="169">
        <f t="shared" si="17"/>
        <v>73.662484316736894</v>
      </c>
      <c r="F297" s="190" t="str">
        <f t="shared" si="16"/>
        <v/>
      </c>
      <c r="H297" t="str">
        <f t="shared" si="19"/>
        <v/>
      </c>
      <c r="I297" s="190" t="str">
        <f t="shared" si="18"/>
        <v/>
      </c>
    </row>
    <row r="298" spans="1:9">
      <c r="A298">
        <v>295</v>
      </c>
      <c r="B298" s="46">
        <v>44888</v>
      </c>
      <c r="C298" s="169">
        <v>133.01293763312782</v>
      </c>
      <c r="D298" s="169">
        <v>83.437278222405467</v>
      </c>
      <c r="E298" s="169">
        <f t="shared" si="17"/>
        <v>83.437278222405467</v>
      </c>
      <c r="F298" s="190" t="str">
        <f t="shared" si="16"/>
        <v/>
      </c>
      <c r="H298" t="str">
        <f t="shared" si="19"/>
        <v/>
      </c>
      <c r="I298" s="190" t="str">
        <f t="shared" si="18"/>
        <v/>
      </c>
    </row>
    <row r="299" spans="1:9">
      <c r="A299">
        <v>296</v>
      </c>
      <c r="B299" s="46">
        <v>44889</v>
      </c>
      <c r="C299" s="169">
        <v>146.37909403312969</v>
      </c>
      <c r="D299" s="169">
        <v>83.437278222405467</v>
      </c>
      <c r="E299" s="169">
        <f t="shared" si="17"/>
        <v>83.437278222405467</v>
      </c>
      <c r="F299" s="190" t="str">
        <f t="shared" si="16"/>
        <v/>
      </c>
      <c r="H299" t="str">
        <f t="shared" si="19"/>
        <v/>
      </c>
      <c r="I299" s="190" t="str">
        <f t="shared" si="18"/>
        <v/>
      </c>
    </row>
    <row r="300" spans="1:9">
      <c r="A300">
        <v>297</v>
      </c>
      <c r="B300" s="46">
        <v>44890</v>
      </c>
      <c r="C300" s="169">
        <v>139.10208684112686</v>
      </c>
      <c r="D300" s="169">
        <v>83.437278222405467</v>
      </c>
      <c r="E300" s="169">
        <f t="shared" si="17"/>
        <v>83.437278222405467</v>
      </c>
      <c r="F300" s="190" t="str">
        <f t="shared" si="16"/>
        <v/>
      </c>
      <c r="H300" t="str">
        <f t="shared" si="19"/>
        <v/>
      </c>
      <c r="I300" s="190" t="str">
        <f t="shared" si="18"/>
        <v/>
      </c>
    </row>
    <row r="301" spans="1:9">
      <c r="A301">
        <v>298</v>
      </c>
      <c r="B301" s="46">
        <v>44891</v>
      </c>
      <c r="C301" s="169">
        <v>145.09204238912872</v>
      </c>
      <c r="D301" s="169">
        <v>83.437278222405467</v>
      </c>
      <c r="E301" s="169">
        <f t="shared" si="17"/>
        <v>83.437278222405467</v>
      </c>
      <c r="F301" s="190" t="str">
        <f t="shared" si="16"/>
        <v/>
      </c>
      <c r="H301" t="str">
        <f t="shared" si="19"/>
        <v/>
      </c>
      <c r="I301" s="190" t="str">
        <f t="shared" si="18"/>
        <v/>
      </c>
    </row>
    <row r="302" spans="1:9">
      <c r="A302">
        <v>299</v>
      </c>
      <c r="B302" s="46">
        <v>44892</v>
      </c>
      <c r="C302" s="169">
        <v>137.68673816912781</v>
      </c>
      <c r="D302" s="169">
        <v>83.437278222405467</v>
      </c>
      <c r="E302" s="169">
        <f t="shared" si="17"/>
        <v>83.437278222405467</v>
      </c>
      <c r="F302" s="190" t="str">
        <f t="shared" si="16"/>
        <v/>
      </c>
      <c r="H302" t="str">
        <f t="shared" si="19"/>
        <v/>
      </c>
      <c r="I302" s="190" t="str">
        <f t="shared" si="18"/>
        <v/>
      </c>
    </row>
    <row r="303" spans="1:9">
      <c r="A303">
        <v>300</v>
      </c>
      <c r="B303" s="46">
        <v>44893</v>
      </c>
      <c r="C303" s="169">
        <v>124.79451112512781</v>
      </c>
      <c r="D303" s="169">
        <v>83.437278222405467</v>
      </c>
      <c r="E303" s="169">
        <f t="shared" si="17"/>
        <v>83.437278222405467</v>
      </c>
      <c r="F303" s="190" t="str">
        <f t="shared" si="16"/>
        <v/>
      </c>
      <c r="H303" t="str">
        <f t="shared" si="19"/>
        <v/>
      </c>
      <c r="I303" s="190" t="str">
        <f t="shared" si="18"/>
        <v/>
      </c>
    </row>
    <row r="304" spans="1:9">
      <c r="A304">
        <v>301</v>
      </c>
      <c r="B304" s="46">
        <v>44894</v>
      </c>
      <c r="C304" s="169">
        <v>157.05292319312778</v>
      </c>
      <c r="D304" s="169">
        <v>83.437278222405467</v>
      </c>
      <c r="E304" s="169">
        <f t="shared" si="17"/>
        <v>83.437278222405467</v>
      </c>
      <c r="F304" s="190" t="str">
        <f t="shared" si="16"/>
        <v/>
      </c>
      <c r="H304" t="str">
        <f t="shared" si="19"/>
        <v/>
      </c>
      <c r="I304" s="190" t="str">
        <f t="shared" si="18"/>
        <v/>
      </c>
    </row>
    <row r="305" spans="1:9">
      <c r="A305">
        <v>302</v>
      </c>
      <c r="B305" s="46">
        <v>44895</v>
      </c>
      <c r="C305" s="169">
        <v>78.135611493811084</v>
      </c>
      <c r="D305" s="169">
        <v>83.437278222405467</v>
      </c>
      <c r="E305" s="169">
        <f t="shared" si="17"/>
        <v>78.135611493811084</v>
      </c>
      <c r="F305" s="190" t="str">
        <f t="shared" si="16"/>
        <v/>
      </c>
      <c r="H305" t="str">
        <f t="shared" si="19"/>
        <v/>
      </c>
      <c r="I305" s="190" t="str">
        <f t="shared" si="18"/>
        <v/>
      </c>
    </row>
    <row r="306" spans="1:9">
      <c r="A306">
        <v>303</v>
      </c>
      <c r="B306" s="46">
        <v>44896</v>
      </c>
      <c r="C306" s="169">
        <v>70.928567722812019</v>
      </c>
      <c r="D306" s="169">
        <v>108.10243370537623</v>
      </c>
      <c r="E306" s="169">
        <f t="shared" si="17"/>
        <v>70.928567722812019</v>
      </c>
      <c r="F306" s="190" t="str">
        <f t="shared" si="16"/>
        <v/>
      </c>
      <c r="H306" t="str">
        <f t="shared" si="19"/>
        <v/>
      </c>
      <c r="I306" s="190" t="str">
        <f t="shared" si="18"/>
        <v/>
      </c>
    </row>
    <row r="307" spans="1:9">
      <c r="A307">
        <v>304</v>
      </c>
      <c r="B307" s="46">
        <v>44897</v>
      </c>
      <c r="C307" s="169">
        <v>76.552537708811087</v>
      </c>
      <c r="D307" s="169">
        <v>108.10243370537623</v>
      </c>
      <c r="E307" s="169">
        <f t="shared" si="17"/>
        <v>76.552537708811087</v>
      </c>
      <c r="F307" s="190" t="str">
        <f t="shared" si="16"/>
        <v/>
      </c>
      <c r="H307" t="str">
        <f t="shared" si="19"/>
        <v/>
      </c>
      <c r="I307" s="190" t="str">
        <f t="shared" si="18"/>
        <v/>
      </c>
    </row>
    <row r="308" spans="1:9">
      <c r="A308">
        <v>305</v>
      </c>
      <c r="B308" s="46">
        <v>44898</v>
      </c>
      <c r="C308" s="169">
        <v>79.19663666181016</v>
      </c>
      <c r="D308" s="169">
        <v>108.10243370537623</v>
      </c>
      <c r="E308" s="169">
        <f t="shared" si="17"/>
        <v>79.19663666181016</v>
      </c>
      <c r="F308" s="190" t="str">
        <f t="shared" si="16"/>
        <v/>
      </c>
      <c r="H308" t="str">
        <f t="shared" si="19"/>
        <v/>
      </c>
      <c r="I308" s="190" t="str">
        <f t="shared" si="18"/>
        <v/>
      </c>
    </row>
    <row r="309" spans="1:9">
      <c r="A309">
        <v>306</v>
      </c>
      <c r="B309" s="46">
        <v>44899</v>
      </c>
      <c r="C309" s="169">
        <v>77.386342661811085</v>
      </c>
      <c r="D309" s="169">
        <v>108.10243370537623</v>
      </c>
      <c r="E309" s="169">
        <f t="shared" si="17"/>
        <v>77.386342661811085</v>
      </c>
      <c r="F309" s="190" t="str">
        <f t="shared" si="16"/>
        <v/>
      </c>
      <c r="H309" t="str">
        <f t="shared" si="19"/>
        <v/>
      </c>
      <c r="I309" s="190" t="str">
        <f t="shared" si="18"/>
        <v/>
      </c>
    </row>
    <row r="310" spans="1:9">
      <c r="A310">
        <v>307</v>
      </c>
      <c r="B310" s="46">
        <v>44900</v>
      </c>
      <c r="C310" s="169">
        <v>74.9116890218111</v>
      </c>
      <c r="D310" s="169">
        <v>108.10243370537623</v>
      </c>
      <c r="E310" s="169">
        <f t="shared" si="17"/>
        <v>74.9116890218111</v>
      </c>
      <c r="F310" s="190" t="str">
        <f t="shared" si="16"/>
        <v/>
      </c>
      <c r="H310" t="str">
        <f t="shared" si="19"/>
        <v/>
      </c>
      <c r="I310" s="190" t="str">
        <f t="shared" si="18"/>
        <v/>
      </c>
    </row>
    <row r="311" spans="1:9">
      <c r="A311">
        <v>308</v>
      </c>
      <c r="B311" s="46">
        <v>44901</v>
      </c>
      <c r="C311" s="169">
        <v>73.992880701812012</v>
      </c>
      <c r="D311" s="169">
        <v>108.10243370537623</v>
      </c>
      <c r="E311" s="169">
        <f t="shared" si="17"/>
        <v>73.992880701812012</v>
      </c>
      <c r="F311" s="190" t="str">
        <f t="shared" si="16"/>
        <v/>
      </c>
      <c r="H311" t="str">
        <f t="shared" si="19"/>
        <v/>
      </c>
      <c r="I311" s="190" t="str">
        <f t="shared" si="18"/>
        <v/>
      </c>
    </row>
    <row r="312" spans="1:9">
      <c r="A312">
        <v>309</v>
      </c>
      <c r="B312" s="46">
        <v>44902</v>
      </c>
      <c r="C312" s="169">
        <v>83.487556462748103</v>
      </c>
      <c r="D312" s="169">
        <v>108.10243370537623</v>
      </c>
      <c r="E312" s="169">
        <f t="shared" si="17"/>
        <v>83.487556462748103</v>
      </c>
      <c r="F312" s="190" t="str">
        <f t="shared" si="16"/>
        <v/>
      </c>
      <c r="H312" t="str">
        <f t="shared" si="19"/>
        <v/>
      </c>
      <c r="I312" s="190" t="str">
        <f t="shared" si="18"/>
        <v/>
      </c>
    </row>
    <row r="313" spans="1:9">
      <c r="A313">
        <v>310</v>
      </c>
      <c r="B313" s="46">
        <v>44903</v>
      </c>
      <c r="C313" s="169">
        <v>78.386562502751829</v>
      </c>
      <c r="D313" s="169">
        <v>108.10243370537623</v>
      </c>
      <c r="E313" s="169">
        <f t="shared" si="17"/>
        <v>78.386562502751829</v>
      </c>
      <c r="F313" s="190" t="str">
        <f t="shared" si="16"/>
        <v/>
      </c>
      <c r="H313" t="str">
        <f t="shared" si="19"/>
        <v/>
      </c>
      <c r="I313" s="190" t="str">
        <f t="shared" si="18"/>
        <v/>
      </c>
    </row>
    <row r="314" spans="1:9">
      <c r="A314">
        <v>311</v>
      </c>
      <c r="B314" s="46">
        <v>44904</v>
      </c>
      <c r="C314" s="169">
        <v>81.364727742749963</v>
      </c>
      <c r="D314" s="169">
        <v>108.10243370537623</v>
      </c>
      <c r="E314" s="169">
        <f t="shared" si="17"/>
        <v>81.364727742749963</v>
      </c>
      <c r="F314" s="190" t="str">
        <f t="shared" si="16"/>
        <v/>
      </c>
      <c r="H314" t="str">
        <f t="shared" si="19"/>
        <v/>
      </c>
      <c r="I314" s="190" t="str">
        <f t="shared" si="18"/>
        <v/>
      </c>
    </row>
    <row r="315" spans="1:9">
      <c r="A315">
        <v>312</v>
      </c>
      <c r="B315" s="46">
        <v>44905</v>
      </c>
      <c r="C315" s="169">
        <v>65.846046131749958</v>
      </c>
      <c r="D315" s="169">
        <v>108.10243370537623</v>
      </c>
      <c r="E315" s="169">
        <f t="shared" si="17"/>
        <v>65.846046131749958</v>
      </c>
      <c r="F315" s="190" t="str">
        <f t="shared" si="16"/>
        <v/>
      </c>
      <c r="H315" t="str">
        <f t="shared" si="19"/>
        <v/>
      </c>
      <c r="I315" s="190" t="str">
        <f t="shared" si="18"/>
        <v/>
      </c>
    </row>
    <row r="316" spans="1:9">
      <c r="A316">
        <v>313</v>
      </c>
      <c r="B316" s="46">
        <v>44906</v>
      </c>
      <c r="C316" s="169">
        <v>67.880276181749039</v>
      </c>
      <c r="D316" s="169">
        <v>108.10243370537623</v>
      </c>
      <c r="E316" s="169">
        <f t="shared" si="17"/>
        <v>67.880276181749039</v>
      </c>
      <c r="F316" s="190" t="str">
        <f t="shared" si="16"/>
        <v/>
      </c>
      <c r="H316" t="str">
        <f t="shared" si="19"/>
        <v/>
      </c>
      <c r="I316" s="190" t="str">
        <f t="shared" si="18"/>
        <v/>
      </c>
    </row>
    <row r="317" spans="1:9">
      <c r="A317">
        <v>314</v>
      </c>
      <c r="B317" s="46">
        <v>44907</v>
      </c>
      <c r="C317" s="169">
        <v>74.291155034749977</v>
      </c>
      <c r="D317" s="169">
        <v>108.10243370537623</v>
      </c>
      <c r="E317" s="169">
        <f t="shared" si="17"/>
        <v>74.291155034749977</v>
      </c>
      <c r="F317" s="190" t="str">
        <f t="shared" si="16"/>
        <v/>
      </c>
      <c r="H317" t="str">
        <f t="shared" si="19"/>
        <v/>
      </c>
      <c r="I317" s="190" t="str">
        <f t="shared" si="18"/>
        <v/>
      </c>
    </row>
    <row r="318" spans="1:9">
      <c r="A318">
        <v>315</v>
      </c>
      <c r="B318" s="46">
        <v>44908</v>
      </c>
      <c r="C318" s="169">
        <v>101.93849131074995</v>
      </c>
      <c r="D318" s="169">
        <v>108.10243370537623</v>
      </c>
      <c r="E318" s="169">
        <f t="shared" si="17"/>
        <v>101.93849131074995</v>
      </c>
      <c r="F318" s="190" t="str">
        <f t="shared" si="16"/>
        <v/>
      </c>
      <c r="H318" t="str">
        <f t="shared" si="19"/>
        <v/>
      </c>
      <c r="I318" s="190" t="str">
        <f t="shared" si="18"/>
        <v/>
      </c>
    </row>
    <row r="319" spans="1:9">
      <c r="A319">
        <v>316</v>
      </c>
      <c r="B319" s="46">
        <v>44909</v>
      </c>
      <c r="C319" s="169">
        <v>289.97392061030251</v>
      </c>
      <c r="D319" s="169">
        <v>108.10243370537623</v>
      </c>
      <c r="E319" s="169">
        <f t="shared" si="17"/>
        <v>108.10243370537623</v>
      </c>
      <c r="F319" s="190" t="str">
        <f t="shared" si="16"/>
        <v/>
      </c>
      <c r="H319" t="str">
        <f t="shared" si="19"/>
        <v/>
      </c>
      <c r="I319" s="190" t="str">
        <f t="shared" si="18"/>
        <v/>
      </c>
    </row>
    <row r="320" spans="1:9">
      <c r="A320">
        <v>317</v>
      </c>
      <c r="B320" s="46">
        <v>44910</v>
      </c>
      <c r="C320" s="169">
        <v>284.73792954630437</v>
      </c>
      <c r="D320" s="169">
        <v>108.10243370537623</v>
      </c>
      <c r="E320" s="169">
        <f t="shared" si="17"/>
        <v>108.10243370537623</v>
      </c>
      <c r="F320" s="190" t="str">
        <f t="shared" si="16"/>
        <v>D</v>
      </c>
      <c r="G320" s="191">
        <f>IF(DAY(B320)=15,D320,"")</f>
        <v>108.10243370537623</v>
      </c>
      <c r="H320" t="str">
        <f t="shared" si="19"/>
        <v/>
      </c>
      <c r="I320" s="190" t="str">
        <f t="shared" si="18"/>
        <v>D</v>
      </c>
    </row>
    <row r="321" spans="1:9">
      <c r="A321">
        <v>318</v>
      </c>
      <c r="B321" s="46">
        <v>44911</v>
      </c>
      <c r="C321" s="169">
        <v>307.97685631430346</v>
      </c>
      <c r="D321" s="169">
        <v>108.10243370537623</v>
      </c>
      <c r="E321" s="169">
        <f t="shared" si="17"/>
        <v>108.10243370537623</v>
      </c>
      <c r="F321" s="190" t="str">
        <f t="shared" si="16"/>
        <v/>
      </c>
      <c r="H321" t="str">
        <f t="shared" si="19"/>
        <v/>
      </c>
      <c r="I321" s="190" t="str">
        <f t="shared" si="18"/>
        <v/>
      </c>
    </row>
    <row r="322" spans="1:9">
      <c r="A322">
        <v>319</v>
      </c>
      <c r="B322" s="46">
        <v>44912</v>
      </c>
      <c r="C322" s="169">
        <v>302.26623228230346</v>
      </c>
      <c r="D322" s="169">
        <v>108.10243370537623</v>
      </c>
      <c r="E322" s="169">
        <f t="shared" si="17"/>
        <v>108.10243370537623</v>
      </c>
      <c r="F322" s="190" t="str">
        <f t="shared" si="16"/>
        <v/>
      </c>
      <c r="H322" t="str">
        <f t="shared" si="19"/>
        <v/>
      </c>
      <c r="I322" s="190" t="str">
        <f t="shared" si="18"/>
        <v/>
      </c>
    </row>
    <row r="323" spans="1:9">
      <c r="A323">
        <v>320</v>
      </c>
      <c r="B323" s="46">
        <v>44913</v>
      </c>
      <c r="C323" s="169">
        <v>247.9712209903025</v>
      </c>
      <c r="D323" s="169">
        <v>108.10243370537623</v>
      </c>
      <c r="E323" s="169">
        <f t="shared" si="17"/>
        <v>108.10243370537623</v>
      </c>
      <c r="F323" s="190" t="str">
        <f t="shared" ref="F323:F386" si="20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9"/>
        <v/>
      </c>
      <c r="I323" s="190" t="str">
        <f t="shared" si="18"/>
        <v/>
      </c>
    </row>
    <row r="324" spans="1:9">
      <c r="A324">
        <v>321</v>
      </c>
      <c r="B324" s="46">
        <v>44914</v>
      </c>
      <c r="C324" s="169">
        <v>269.60022292630441</v>
      </c>
      <c r="D324" s="169">
        <v>108.10243370537623</v>
      </c>
      <c r="E324" s="169">
        <f t="shared" ref="E324:E387" si="21">IF(C324&lt;D324,C324,D324)</f>
        <v>108.10243370537623</v>
      </c>
      <c r="F324" s="190" t="str">
        <f t="shared" si="20"/>
        <v/>
      </c>
      <c r="H324" t="str">
        <f t="shared" si="19"/>
        <v/>
      </c>
      <c r="I324" s="190" t="str">
        <f t="shared" ref="I324:I387" si="22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44915</v>
      </c>
      <c r="C325" s="169">
        <v>283.5932388583044</v>
      </c>
      <c r="D325" s="169">
        <v>108.10243370537623</v>
      </c>
      <c r="E325" s="169">
        <f t="shared" si="21"/>
        <v>108.10243370537623</v>
      </c>
      <c r="F325" s="190" t="str">
        <f t="shared" si="20"/>
        <v/>
      </c>
      <c r="H325" t="str">
        <f t="shared" ref="H325:H388" si="23">IF(MONTH(B325)=1,IF(DAY(B325)=1,YEAR(B325),""),"")</f>
        <v/>
      </c>
      <c r="I325" s="190" t="str">
        <f t="shared" si="22"/>
        <v/>
      </c>
    </row>
    <row r="326" spans="1:9">
      <c r="A326">
        <v>323</v>
      </c>
      <c r="B326" s="46">
        <v>44916</v>
      </c>
      <c r="C326" s="169">
        <v>216.41231130322751</v>
      </c>
      <c r="D326" s="169">
        <v>108.10243370537623</v>
      </c>
      <c r="E326" s="169">
        <f t="shared" si="21"/>
        <v>108.10243370537623</v>
      </c>
      <c r="F326" s="190" t="str">
        <f t="shared" si="20"/>
        <v/>
      </c>
      <c r="H326" t="str">
        <f t="shared" si="23"/>
        <v/>
      </c>
      <c r="I326" s="190" t="str">
        <f t="shared" si="22"/>
        <v/>
      </c>
    </row>
    <row r="327" spans="1:9">
      <c r="A327">
        <v>324</v>
      </c>
      <c r="B327" s="46">
        <v>44917</v>
      </c>
      <c r="C327" s="169">
        <v>231.06819202322563</v>
      </c>
      <c r="D327" s="169">
        <v>108.10243370537623</v>
      </c>
      <c r="E327" s="169">
        <f t="shared" si="21"/>
        <v>108.10243370537623</v>
      </c>
      <c r="F327" s="190" t="str">
        <f t="shared" si="20"/>
        <v/>
      </c>
      <c r="H327" t="str">
        <f t="shared" si="23"/>
        <v/>
      </c>
      <c r="I327" s="190" t="str">
        <f t="shared" si="22"/>
        <v/>
      </c>
    </row>
    <row r="328" spans="1:9">
      <c r="A328">
        <v>325</v>
      </c>
      <c r="B328" s="46">
        <v>44918</v>
      </c>
      <c r="C328" s="169">
        <v>208.50973759122655</v>
      </c>
      <c r="D328" s="169">
        <v>108.10243370537623</v>
      </c>
      <c r="E328" s="169">
        <f t="shared" si="21"/>
        <v>108.10243370537623</v>
      </c>
      <c r="F328" s="190" t="str">
        <f t="shared" si="20"/>
        <v/>
      </c>
      <c r="H328" t="str">
        <f t="shared" si="23"/>
        <v/>
      </c>
      <c r="I328" s="190" t="str">
        <f t="shared" si="22"/>
        <v/>
      </c>
    </row>
    <row r="329" spans="1:9">
      <c r="A329">
        <v>326</v>
      </c>
      <c r="B329" s="46">
        <v>44919</v>
      </c>
      <c r="C329" s="169">
        <v>181.46844320322654</v>
      </c>
      <c r="D329" s="169">
        <v>108.10243370537623</v>
      </c>
      <c r="E329" s="169">
        <f t="shared" si="21"/>
        <v>108.10243370537623</v>
      </c>
      <c r="F329" s="190" t="str">
        <f t="shared" si="20"/>
        <v/>
      </c>
      <c r="H329" t="str">
        <f t="shared" si="23"/>
        <v/>
      </c>
      <c r="I329" s="190" t="str">
        <f t="shared" si="22"/>
        <v/>
      </c>
    </row>
    <row r="330" spans="1:9">
      <c r="A330">
        <v>327</v>
      </c>
      <c r="B330" s="46">
        <v>44920</v>
      </c>
      <c r="C330" s="169">
        <v>167.11491751522655</v>
      </c>
      <c r="D330" s="169">
        <v>108.10243370537623</v>
      </c>
      <c r="E330" s="169">
        <f t="shared" si="21"/>
        <v>108.10243370537623</v>
      </c>
      <c r="F330" s="190" t="str">
        <f t="shared" si="20"/>
        <v/>
      </c>
      <c r="H330" t="str">
        <f t="shared" si="23"/>
        <v/>
      </c>
      <c r="I330" s="190" t="str">
        <f t="shared" si="22"/>
        <v/>
      </c>
    </row>
    <row r="331" spans="1:9">
      <c r="A331">
        <v>328</v>
      </c>
      <c r="B331" s="46">
        <v>44921</v>
      </c>
      <c r="C331" s="169">
        <v>204.13234757522562</v>
      </c>
      <c r="D331" s="169">
        <v>108.10243370537623</v>
      </c>
      <c r="E331" s="169">
        <f t="shared" si="21"/>
        <v>108.10243370537623</v>
      </c>
      <c r="F331" s="190" t="str">
        <f t="shared" si="20"/>
        <v/>
      </c>
      <c r="H331" t="str">
        <f t="shared" si="23"/>
        <v/>
      </c>
      <c r="I331" s="190" t="str">
        <f t="shared" si="22"/>
        <v/>
      </c>
    </row>
    <row r="332" spans="1:9">
      <c r="A332">
        <v>329</v>
      </c>
      <c r="B332" s="46">
        <v>44922</v>
      </c>
      <c r="C332" s="169">
        <v>234.34795938322748</v>
      </c>
      <c r="D332" s="169">
        <v>108.10243370537623</v>
      </c>
      <c r="E332" s="169">
        <f t="shared" si="21"/>
        <v>108.10243370537623</v>
      </c>
      <c r="F332" s="190" t="str">
        <f t="shared" si="20"/>
        <v/>
      </c>
      <c r="H332" t="str">
        <f t="shared" si="23"/>
        <v/>
      </c>
      <c r="I332" s="190" t="str">
        <f t="shared" si="22"/>
        <v/>
      </c>
    </row>
    <row r="333" spans="1:9">
      <c r="A333">
        <v>330</v>
      </c>
      <c r="B333" s="46">
        <v>44923</v>
      </c>
      <c r="C333" s="169">
        <v>193.8002134387624</v>
      </c>
      <c r="D333" s="169">
        <v>108.10243370537623</v>
      </c>
      <c r="E333" s="169">
        <f t="shared" si="21"/>
        <v>108.10243370537623</v>
      </c>
      <c r="F333" s="190" t="str">
        <f t="shared" si="20"/>
        <v/>
      </c>
      <c r="H333" t="str">
        <f t="shared" si="23"/>
        <v/>
      </c>
      <c r="I333" s="190" t="str">
        <f t="shared" si="22"/>
        <v/>
      </c>
    </row>
    <row r="334" spans="1:9">
      <c r="A334">
        <v>331</v>
      </c>
      <c r="B334" s="46">
        <v>44924</v>
      </c>
      <c r="C334" s="169">
        <v>196.19100491875963</v>
      </c>
      <c r="D334" s="169">
        <v>108.10243370537623</v>
      </c>
      <c r="E334" s="169">
        <f t="shared" si="21"/>
        <v>108.10243370537623</v>
      </c>
      <c r="F334" s="190" t="str">
        <f t="shared" si="20"/>
        <v/>
      </c>
      <c r="H334" t="str">
        <f t="shared" si="23"/>
        <v/>
      </c>
      <c r="I334" s="190" t="str">
        <f t="shared" si="22"/>
        <v/>
      </c>
    </row>
    <row r="335" spans="1:9">
      <c r="A335">
        <v>332</v>
      </c>
      <c r="B335" s="46">
        <v>44925</v>
      </c>
      <c r="C335" s="169">
        <v>181.06590471476241</v>
      </c>
      <c r="D335" s="169">
        <v>108.10243370537623</v>
      </c>
      <c r="E335" s="169">
        <f t="shared" si="21"/>
        <v>108.10243370537623</v>
      </c>
      <c r="F335" s="190" t="str">
        <f t="shared" si="20"/>
        <v/>
      </c>
      <c r="H335" t="str">
        <f t="shared" si="23"/>
        <v/>
      </c>
      <c r="I335" s="190" t="str">
        <f t="shared" si="22"/>
        <v/>
      </c>
    </row>
    <row r="336" spans="1:9">
      <c r="A336">
        <v>333</v>
      </c>
      <c r="B336" s="46">
        <v>44926</v>
      </c>
      <c r="C336" s="169">
        <v>181.0535762667615</v>
      </c>
      <c r="D336" s="169">
        <v>108.10243370537623</v>
      </c>
      <c r="E336" s="169">
        <f t="shared" si="21"/>
        <v>108.10243370537623</v>
      </c>
      <c r="F336" s="190" t="str">
        <f t="shared" si="20"/>
        <v/>
      </c>
      <c r="H336" t="str">
        <f t="shared" si="23"/>
        <v/>
      </c>
      <c r="I336" s="190" t="str">
        <f t="shared" si="22"/>
        <v/>
      </c>
    </row>
    <row r="337" spans="1:9">
      <c r="A337">
        <v>334</v>
      </c>
      <c r="B337" s="46">
        <v>44927</v>
      </c>
      <c r="C337" s="169">
        <v>184.75735599076242</v>
      </c>
      <c r="D337" s="169">
        <v>119.44455644829111</v>
      </c>
      <c r="E337" s="169">
        <f t="shared" si="21"/>
        <v>119.44455644829111</v>
      </c>
      <c r="F337" s="190" t="str">
        <f t="shared" si="20"/>
        <v/>
      </c>
      <c r="H337">
        <f t="shared" si="23"/>
        <v>2023</v>
      </c>
      <c r="I337" s="190" t="str">
        <f t="shared" si="22"/>
        <v/>
      </c>
    </row>
    <row r="338" spans="1:9">
      <c r="A338">
        <v>335</v>
      </c>
      <c r="B338" s="46">
        <v>44928</v>
      </c>
      <c r="C338" s="169">
        <v>244.67985851076057</v>
      </c>
      <c r="D338" s="169">
        <v>119.44455644829111</v>
      </c>
      <c r="E338" s="169">
        <f t="shared" si="21"/>
        <v>119.44455644829111</v>
      </c>
      <c r="F338" s="190" t="str">
        <f t="shared" si="20"/>
        <v/>
      </c>
      <c r="H338" t="str">
        <f t="shared" si="23"/>
        <v/>
      </c>
      <c r="I338" s="190" t="str">
        <f t="shared" si="22"/>
        <v/>
      </c>
    </row>
    <row r="339" spans="1:9">
      <c r="A339">
        <v>336</v>
      </c>
      <c r="B339" s="46">
        <v>44929</v>
      </c>
      <c r="C339" s="169">
        <v>261.87291061476151</v>
      </c>
      <c r="D339" s="169">
        <v>119.44455644829111</v>
      </c>
      <c r="E339" s="169">
        <f t="shared" si="21"/>
        <v>119.44455644829111</v>
      </c>
      <c r="F339" s="190" t="str">
        <f t="shared" si="20"/>
        <v/>
      </c>
      <c r="H339" t="str">
        <f t="shared" si="23"/>
        <v/>
      </c>
      <c r="I339" s="190" t="str">
        <f t="shared" si="22"/>
        <v/>
      </c>
    </row>
    <row r="340" spans="1:9">
      <c r="A340">
        <v>337</v>
      </c>
      <c r="B340" s="46">
        <v>44930</v>
      </c>
      <c r="C340" s="169">
        <v>209.71860584719701</v>
      </c>
      <c r="D340" s="169">
        <v>119.44455644829111</v>
      </c>
      <c r="E340" s="169">
        <f t="shared" si="21"/>
        <v>119.44455644829111</v>
      </c>
      <c r="F340" s="190" t="str">
        <f t="shared" si="20"/>
        <v/>
      </c>
      <c r="H340" t="str">
        <f t="shared" si="23"/>
        <v/>
      </c>
      <c r="I340" s="190" t="str">
        <f t="shared" si="22"/>
        <v/>
      </c>
    </row>
    <row r="341" spans="1:9">
      <c r="A341">
        <v>338</v>
      </c>
      <c r="B341" s="46">
        <v>44931</v>
      </c>
      <c r="C341" s="169">
        <v>214.68212655219702</v>
      </c>
      <c r="D341" s="169">
        <v>119.44455644829111</v>
      </c>
      <c r="E341" s="169">
        <f t="shared" si="21"/>
        <v>119.44455644829111</v>
      </c>
      <c r="F341" s="190" t="str">
        <f t="shared" si="20"/>
        <v/>
      </c>
      <c r="H341" t="str">
        <f t="shared" si="23"/>
        <v/>
      </c>
      <c r="I341" s="190" t="str">
        <f t="shared" si="22"/>
        <v/>
      </c>
    </row>
    <row r="342" spans="1:9">
      <c r="A342">
        <v>339</v>
      </c>
      <c r="B342" s="46">
        <v>44932</v>
      </c>
      <c r="C342" s="169">
        <v>202.65080127619512</v>
      </c>
      <c r="D342" s="169">
        <v>119.44455644829111</v>
      </c>
      <c r="E342" s="169">
        <f t="shared" si="21"/>
        <v>119.44455644829111</v>
      </c>
      <c r="F342" s="190" t="str">
        <f t="shared" si="20"/>
        <v/>
      </c>
      <c r="H342" t="str">
        <f t="shared" si="23"/>
        <v/>
      </c>
      <c r="I342" s="190" t="str">
        <f t="shared" si="22"/>
        <v/>
      </c>
    </row>
    <row r="343" spans="1:9">
      <c r="A343">
        <v>340</v>
      </c>
      <c r="B343" s="46">
        <v>44933</v>
      </c>
      <c r="C343" s="169">
        <v>146.04670680019515</v>
      </c>
      <c r="D343" s="169">
        <v>119.44455644829111</v>
      </c>
      <c r="E343" s="169">
        <f t="shared" si="21"/>
        <v>119.44455644829111</v>
      </c>
      <c r="F343" s="190" t="str">
        <f t="shared" si="20"/>
        <v/>
      </c>
      <c r="H343" t="str">
        <f t="shared" si="23"/>
        <v/>
      </c>
      <c r="I343" s="190" t="str">
        <f t="shared" si="22"/>
        <v/>
      </c>
    </row>
    <row r="344" spans="1:9">
      <c r="A344">
        <v>341</v>
      </c>
      <c r="B344" s="46">
        <v>44934</v>
      </c>
      <c r="C344" s="169">
        <v>152.47383951619699</v>
      </c>
      <c r="D344" s="169">
        <v>119.44455644829111</v>
      </c>
      <c r="E344" s="169">
        <f t="shared" si="21"/>
        <v>119.44455644829111</v>
      </c>
      <c r="F344" s="190" t="str">
        <f t="shared" si="20"/>
        <v/>
      </c>
      <c r="H344" t="str">
        <f t="shared" si="23"/>
        <v/>
      </c>
      <c r="I344" s="190" t="str">
        <f t="shared" si="22"/>
        <v/>
      </c>
    </row>
    <row r="345" spans="1:9">
      <c r="A345">
        <v>342</v>
      </c>
      <c r="B345" s="46">
        <v>44935</v>
      </c>
      <c r="C345" s="169">
        <v>173.76520320419701</v>
      </c>
      <c r="D345" s="169">
        <v>119.44455644829111</v>
      </c>
      <c r="E345" s="169">
        <f t="shared" si="21"/>
        <v>119.44455644829111</v>
      </c>
      <c r="F345" s="190" t="str">
        <f t="shared" si="20"/>
        <v/>
      </c>
      <c r="H345" t="str">
        <f t="shared" si="23"/>
        <v/>
      </c>
      <c r="I345" s="190" t="str">
        <f t="shared" si="22"/>
        <v/>
      </c>
    </row>
    <row r="346" spans="1:9">
      <c r="A346">
        <v>343</v>
      </c>
      <c r="B346" s="46">
        <v>44936</v>
      </c>
      <c r="C346" s="169">
        <v>220.39382234819513</v>
      </c>
      <c r="D346" s="169">
        <v>119.44455644829111</v>
      </c>
      <c r="E346" s="169">
        <f t="shared" si="21"/>
        <v>119.44455644829111</v>
      </c>
      <c r="F346" s="190" t="str">
        <f t="shared" si="20"/>
        <v/>
      </c>
      <c r="H346" t="str">
        <f t="shared" si="23"/>
        <v/>
      </c>
      <c r="I346" s="190" t="str">
        <f t="shared" si="22"/>
        <v/>
      </c>
    </row>
    <row r="347" spans="1:9">
      <c r="A347">
        <v>344</v>
      </c>
      <c r="B347" s="46">
        <v>44937</v>
      </c>
      <c r="C347" s="169">
        <v>192.80566395746041</v>
      </c>
      <c r="D347" s="169">
        <v>119.44455644829111</v>
      </c>
      <c r="E347" s="169">
        <f t="shared" si="21"/>
        <v>119.44455644829111</v>
      </c>
      <c r="F347" s="190" t="str">
        <f t="shared" si="20"/>
        <v/>
      </c>
      <c r="H347" t="str">
        <f t="shared" si="23"/>
        <v/>
      </c>
      <c r="I347" s="190" t="str">
        <f t="shared" si="22"/>
        <v/>
      </c>
    </row>
    <row r="348" spans="1:9">
      <c r="A348">
        <v>345</v>
      </c>
      <c r="B348" s="46">
        <v>44938</v>
      </c>
      <c r="C348" s="169">
        <v>204.73352045346039</v>
      </c>
      <c r="D348" s="169">
        <v>119.44455644829111</v>
      </c>
      <c r="E348" s="169">
        <f t="shared" si="21"/>
        <v>119.44455644829111</v>
      </c>
      <c r="F348" s="190" t="str">
        <f t="shared" si="20"/>
        <v/>
      </c>
      <c r="H348" t="str">
        <f t="shared" si="23"/>
        <v/>
      </c>
      <c r="I348" s="190" t="str">
        <f t="shared" si="22"/>
        <v/>
      </c>
    </row>
    <row r="349" spans="1:9">
      <c r="A349">
        <v>346</v>
      </c>
      <c r="B349" s="46">
        <v>44939</v>
      </c>
      <c r="C349" s="169">
        <v>208.52852887346043</v>
      </c>
      <c r="D349" s="169">
        <v>119.44455644829111</v>
      </c>
      <c r="E349" s="169">
        <f t="shared" si="21"/>
        <v>119.44455644829111</v>
      </c>
      <c r="F349" s="190" t="str">
        <f t="shared" si="20"/>
        <v/>
      </c>
      <c r="H349" t="str">
        <f t="shared" si="23"/>
        <v/>
      </c>
      <c r="I349" s="190" t="str">
        <f t="shared" si="22"/>
        <v/>
      </c>
    </row>
    <row r="350" spans="1:9">
      <c r="A350">
        <v>347</v>
      </c>
      <c r="B350" s="46">
        <v>44940</v>
      </c>
      <c r="C350" s="169">
        <v>185.32112553746228</v>
      </c>
      <c r="D350" s="169">
        <v>119.44455644829111</v>
      </c>
      <c r="E350" s="169">
        <f t="shared" si="21"/>
        <v>119.44455644829111</v>
      </c>
      <c r="F350" s="190" t="str">
        <f t="shared" si="20"/>
        <v/>
      </c>
      <c r="H350" t="str">
        <f t="shared" si="23"/>
        <v/>
      </c>
      <c r="I350" s="190" t="str">
        <f t="shared" si="22"/>
        <v/>
      </c>
    </row>
    <row r="351" spans="1:9">
      <c r="A351">
        <v>348</v>
      </c>
      <c r="B351" s="46">
        <v>44941</v>
      </c>
      <c r="C351" s="169">
        <v>125.24761058545855</v>
      </c>
      <c r="D351" s="169">
        <v>119.44455644829111</v>
      </c>
      <c r="E351" s="169">
        <f t="shared" si="21"/>
        <v>119.44455644829111</v>
      </c>
      <c r="F351" s="190" t="str">
        <f t="shared" si="20"/>
        <v>E</v>
      </c>
      <c r="G351" s="191">
        <f>IF(DAY(B351)=15,D351,"")</f>
        <v>119.44455644829111</v>
      </c>
      <c r="H351" t="str">
        <f t="shared" si="23"/>
        <v/>
      </c>
      <c r="I351" s="190" t="str">
        <f t="shared" si="22"/>
        <v>E</v>
      </c>
    </row>
    <row r="352" spans="1:9">
      <c r="A352">
        <v>349</v>
      </c>
      <c r="B352" s="46">
        <v>44942</v>
      </c>
      <c r="C352" s="169">
        <v>143.21331817346228</v>
      </c>
      <c r="D352" s="169">
        <v>119.44455644829111</v>
      </c>
      <c r="E352" s="169">
        <f t="shared" si="21"/>
        <v>119.44455644829111</v>
      </c>
      <c r="F352" s="190" t="str">
        <f t="shared" si="20"/>
        <v/>
      </c>
      <c r="H352" t="str">
        <f t="shared" si="23"/>
        <v/>
      </c>
      <c r="I352" s="190" t="str">
        <f t="shared" si="22"/>
        <v/>
      </c>
    </row>
    <row r="353" spans="1:9">
      <c r="A353">
        <v>350</v>
      </c>
      <c r="B353" s="46">
        <v>44943</v>
      </c>
      <c r="C353" s="169">
        <v>139.81863649845857</v>
      </c>
      <c r="D353" s="169">
        <v>119.44455644829111</v>
      </c>
      <c r="E353" s="169">
        <f t="shared" si="21"/>
        <v>119.44455644829111</v>
      </c>
      <c r="F353" s="190" t="str">
        <f t="shared" si="20"/>
        <v/>
      </c>
      <c r="H353" t="str">
        <f t="shared" si="23"/>
        <v/>
      </c>
      <c r="I353" s="190" t="str">
        <f t="shared" si="22"/>
        <v/>
      </c>
    </row>
    <row r="354" spans="1:9">
      <c r="A354">
        <v>351</v>
      </c>
      <c r="B354" s="46">
        <v>44944</v>
      </c>
      <c r="C354" s="169">
        <v>210.31799327556047</v>
      </c>
      <c r="D354" s="169">
        <v>119.44455644829111</v>
      </c>
      <c r="E354" s="169">
        <f t="shared" si="21"/>
        <v>119.44455644829111</v>
      </c>
      <c r="F354" s="190" t="str">
        <f t="shared" si="20"/>
        <v/>
      </c>
      <c r="H354" t="str">
        <f t="shared" si="23"/>
        <v/>
      </c>
      <c r="I354" s="190" t="str">
        <f t="shared" si="22"/>
        <v/>
      </c>
    </row>
    <row r="355" spans="1:9">
      <c r="A355">
        <v>352</v>
      </c>
      <c r="B355" s="46">
        <v>44945</v>
      </c>
      <c r="C355" s="169">
        <v>212.85371273355861</v>
      </c>
      <c r="D355" s="169">
        <v>119.44455644829111</v>
      </c>
      <c r="E355" s="169">
        <f t="shared" si="21"/>
        <v>119.44455644829111</v>
      </c>
      <c r="F355" s="190" t="str">
        <f t="shared" si="20"/>
        <v/>
      </c>
      <c r="H355" t="str">
        <f t="shared" si="23"/>
        <v/>
      </c>
      <c r="I355" s="190" t="str">
        <f t="shared" si="22"/>
        <v/>
      </c>
    </row>
    <row r="356" spans="1:9">
      <c r="A356">
        <v>353</v>
      </c>
      <c r="B356" s="46">
        <v>44946</v>
      </c>
      <c r="C356" s="169">
        <v>233.69651104555675</v>
      </c>
      <c r="D356" s="169">
        <v>119.44455644829111</v>
      </c>
      <c r="E356" s="169">
        <f t="shared" si="21"/>
        <v>119.44455644829111</v>
      </c>
      <c r="F356" s="190" t="str">
        <f t="shared" si="20"/>
        <v/>
      </c>
      <c r="H356" t="str">
        <f t="shared" si="23"/>
        <v/>
      </c>
      <c r="I356" s="190" t="str">
        <f t="shared" si="22"/>
        <v/>
      </c>
    </row>
    <row r="357" spans="1:9">
      <c r="A357">
        <v>354</v>
      </c>
      <c r="B357" s="46">
        <v>44947</v>
      </c>
      <c r="C357" s="169">
        <v>216.74085348956049</v>
      </c>
      <c r="D357" s="169">
        <v>119.44455644829111</v>
      </c>
      <c r="E357" s="169">
        <f t="shared" si="21"/>
        <v>119.44455644829111</v>
      </c>
      <c r="F357" s="190" t="str">
        <f t="shared" si="20"/>
        <v/>
      </c>
      <c r="H357" t="str">
        <f t="shared" si="23"/>
        <v/>
      </c>
      <c r="I357" s="190" t="str">
        <f t="shared" si="22"/>
        <v/>
      </c>
    </row>
    <row r="358" spans="1:9">
      <c r="A358">
        <v>355</v>
      </c>
      <c r="B358" s="46">
        <v>44948</v>
      </c>
      <c r="C358" s="169">
        <v>209.38934882955857</v>
      </c>
      <c r="D358" s="169">
        <v>119.44455644829111</v>
      </c>
      <c r="E358" s="169">
        <f t="shared" si="21"/>
        <v>119.44455644829111</v>
      </c>
      <c r="F358" s="190" t="str">
        <f t="shared" si="20"/>
        <v/>
      </c>
      <c r="H358" t="str">
        <f t="shared" si="23"/>
        <v/>
      </c>
      <c r="I358" s="190" t="str">
        <f t="shared" si="22"/>
        <v/>
      </c>
    </row>
    <row r="359" spans="1:9">
      <c r="A359">
        <v>356</v>
      </c>
      <c r="B359" s="46">
        <v>44949</v>
      </c>
      <c r="C359" s="169">
        <v>236.63857497755674</v>
      </c>
      <c r="D359" s="169">
        <v>119.44455644829111</v>
      </c>
      <c r="E359" s="169">
        <f t="shared" si="21"/>
        <v>119.44455644829111</v>
      </c>
      <c r="F359" s="190" t="str">
        <f t="shared" si="20"/>
        <v/>
      </c>
      <c r="H359" t="str">
        <f t="shared" si="23"/>
        <v/>
      </c>
      <c r="I359" s="190" t="str">
        <f t="shared" si="22"/>
        <v/>
      </c>
    </row>
    <row r="360" spans="1:9">
      <c r="A360">
        <v>357</v>
      </c>
      <c r="B360" s="46">
        <v>44950</v>
      </c>
      <c r="C360" s="169">
        <v>265.77015223356045</v>
      </c>
      <c r="D360" s="169">
        <v>119.44455644829111</v>
      </c>
      <c r="E360" s="169">
        <f t="shared" si="21"/>
        <v>119.44455644829111</v>
      </c>
      <c r="F360" s="190" t="str">
        <f t="shared" si="20"/>
        <v/>
      </c>
      <c r="H360" t="str">
        <f t="shared" si="23"/>
        <v/>
      </c>
      <c r="I360" s="190" t="str">
        <f t="shared" si="22"/>
        <v/>
      </c>
    </row>
    <row r="361" spans="1:9">
      <c r="A361">
        <v>358</v>
      </c>
      <c r="B361" s="46">
        <v>44951</v>
      </c>
      <c r="C361" s="169">
        <v>175.43269650291603</v>
      </c>
      <c r="D361" s="169">
        <v>119.44455644829111</v>
      </c>
      <c r="E361" s="169">
        <f t="shared" si="21"/>
        <v>119.44455644829111</v>
      </c>
      <c r="F361" s="190" t="str">
        <f t="shared" si="20"/>
        <v/>
      </c>
      <c r="H361" t="str">
        <f t="shared" si="23"/>
        <v/>
      </c>
      <c r="I361" s="190" t="str">
        <f t="shared" si="22"/>
        <v/>
      </c>
    </row>
    <row r="362" spans="1:9">
      <c r="A362">
        <v>359</v>
      </c>
      <c r="B362" s="46">
        <v>44952</v>
      </c>
      <c r="C362" s="169">
        <v>171.15210955092161</v>
      </c>
      <c r="D362" s="169">
        <v>119.44455644829111</v>
      </c>
      <c r="E362" s="169">
        <f t="shared" si="21"/>
        <v>119.44455644829111</v>
      </c>
      <c r="F362" s="190" t="str">
        <f t="shared" si="20"/>
        <v/>
      </c>
      <c r="H362" t="str">
        <f t="shared" si="23"/>
        <v/>
      </c>
      <c r="I362" s="190" t="str">
        <f t="shared" si="22"/>
        <v/>
      </c>
    </row>
    <row r="363" spans="1:9">
      <c r="A363">
        <v>360</v>
      </c>
      <c r="B363" s="46">
        <v>44953</v>
      </c>
      <c r="C363" s="169">
        <v>152.50442946691788</v>
      </c>
      <c r="D363" s="169">
        <v>119.44455644829111</v>
      </c>
      <c r="E363" s="169">
        <f t="shared" si="21"/>
        <v>119.44455644829111</v>
      </c>
      <c r="F363" s="190" t="str">
        <f t="shared" si="20"/>
        <v/>
      </c>
      <c r="H363" t="str">
        <f t="shared" si="23"/>
        <v/>
      </c>
      <c r="I363" s="190" t="str">
        <f t="shared" si="22"/>
        <v/>
      </c>
    </row>
    <row r="364" spans="1:9">
      <c r="A364">
        <v>361</v>
      </c>
      <c r="B364" s="46">
        <v>44954</v>
      </c>
      <c r="C364" s="169">
        <v>118.75098253891976</v>
      </c>
      <c r="D364" s="169">
        <v>119.44455644829111</v>
      </c>
      <c r="E364" s="169">
        <f t="shared" si="21"/>
        <v>118.75098253891976</v>
      </c>
      <c r="F364" s="190" t="str">
        <f t="shared" si="20"/>
        <v/>
      </c>
      <c r="H364" t="str">
        <f t="shared" si="23"/>
        <v/>
      </c>
      <c r="I364" s="190" t="str">
        <f t="shared" si="22"/>
        <v/>
      </c>
    </row>
    <row r="365" spans="1:9">
      <c r="A365">
        <v>362</v>
      </c>
      <c r="B365" s="46">
        <v>44955</v>
      </c>
      <c r="C365" s="169">
        <v>117.44109541892162</v>
      </c>
      <c r="D365" s="169">
        <v>119.44455644829111</v>
      </c>
      <c r="E365" s="169">
        <f t="shared" si="21"/>
        <v>117.44109541892162</v>
      </c>
      <c r="F365" s="190" t="str">
        <f t="shared" si="20"/>
        <v/>
      </c>
      <c r="H365" t="str">
        <f t="shared" si="23"/>
        <v/>
      </c>
      <c r="I365" s="190" t="str">
        <f t="shared" si="22"/>
        <v/>
      </c>
    </row>
    <row r="366" spans="1:9">
      <c r="A366">
        <v>363</v>
      </c>
      <c r="B366" s="46">
        <v>44956</v>
      </c>
      <c r="C366" s="169">
        <v>167.47841404691789</v>
      </c>
      <c r="D366" s="169">
        <v>119.44455644829111</v>
      </c>
      <c r="E366" s="169">
        <f t="shared" si="21"/>
        <v>119.44455644829111</v>
      </c>
      <c r="F366" s="190" t="str">
        <f t="shared" si="20"/>
        <v/>
      </c>
      <c r="H366" t="str">
        <f t="shared" si="23"/>
        <v/>
      </c>
      <c r="I366" s="190" t="str">
        <f t="shared" si="22"/>
        <v/>
      </c>
    </row>
    <row r="367" spans="1:9">
      <c r="A367">
        <v>364</v>
      </c>
      <c r="B367" s="46">
        <v>44957</v>
      </c>
      <c r="C367" s="169">
        <v>157.44045010691602</v>
      </c>
      <c r="D367" s="169">
        <v>119.44455644829111</v>
      </c>
      <c r="E367" s="169">
        <f t="shared" si="21"/>
        <v>119.44455644829111</v>
      </c>
      <c r="F367" s="190" t="str">
        <f t="shared" si="20"/>
        <v/>
      </c>
      <c r="H367" t="str">
        <f t="shared" si="23"/>
        <v/>
      </c>
      <c r="I367" s="190" t="str">
        <f t="shared" si="22"/>
        <v/>
      </c>
    </row>
    <row r="368" spans="1:9">
      <c r="A368">
        <v>365</v>
      </c>
      <c r="B368" s="46">
        <v>44958</v>
      </c>
      <c r="C368" s="169">
        <v>109.69644377138364</v>
      </c>
      <c r="D368" s="169">
        <v>127.90897946252304</v>
      </c>
      <c r="E368" s="169">
        <f t="shared" si="21"/>
        <v>109.69644377138364</v>
      </c>
      <c r="F368" s="190" t="str">
        <f t="shared" si="20"/>
        <v/>
      </c>
      <c r="H368" t="str">
        <f t="shared" si="23"/>
        <v/>
      </c>
      <c r="I368" s="190" t="str">
        <f t="shared" si="22"/>
        <v/>
      </c>
    </row>
    <row r="369" spans="1:9">
      <c r="A369">
        <v>366</v>
      </c>
      <c r="B369" s="46">
        <v>44959</v>
      </c>
      <c r="C369" s="169">
        <v>110.93907483538176</v>
      </c>
      <c r="D369" s="169">
        <v>127.90897946252304</v>
      </c>
      <c r="E369" s="169">
        <f t="shared" si="21"/>
        <v>110.93907483538176</v>
      </c>
      <c r="F369" s="190" t="str">
        <f t="shared" si="20"/>
        <v/>
      </c>
      <c r="H369" t="str">
        <f t="shared" si="23"/>
        <v/>
      </c>
      <c r="I369" s="190" t="str">
        <f t="shared" si="22"/>
        <v/>
      </c>
    </row>
    <row r="370" spans="1:9">
      <c r="A370">
        <v>367</v>
      </c>
      <c r="B370" s="46">
        <v>44960</v>
      </c>
      <c r="C370" s="169">
        <v>115.45928817137805</v>
      </c>
      <c r="D370" s="169">
        <v>127.90897946252304</v>
      </c>
      <c r="E370" s="169">
        <f t="shared" si="21"/>
        <v>115.45928817137805</v>
      </c>
      <c r="F370" s="190" t="str">
        <f t="shared" si="20"/>
        <v/>
      </c>
      <c r="H370" t="str">
        <f t="shared" si="23"/>
        <v/>
      </c>
      <c r="I370" s="190" t="str">
        <f t="shared" si="22"/>
        <v/>
      </c>
    </row>
    <row r="371" spans="1:9">
      <c r="A371">
        <v>368</v>
      </c>
      <c r="B371" s="46">
        <v>44961</v>
      </c>
      <c r="C371" s="169">
        <v>67.379530903383639</v>
      </c>
      <c r="D371" s="169">
        <v>127.90897946252304</v>
      </c>
      <c r="E371" s="169">
        <f t="shared" si="21"/>
        <v>67.379530903383639</v>
      </c>
      <c r="F371" s="190" t="str">
        <f t="shared" si="20"/>
        <v/>
      </c>
      <c r="H371" t="str">
        <f t="shared" si="23"/>
        <v/>
      </c>
      <c r="I371" s="190" t="str">
        <f t="shared" si="22"/>
        <v/>
      </c>
    </row>
    <row r="372" spans="1:9">
      <c r="A372">
        <v>369</v>
      </c>
      <c r="B372" s="46">
        <v>44962</v>
      </c>
      <c r="C372" s="169">
        <v>35.286046567381774</v>
      </c>
      <c r="D372" s="169">
        <v>127.90897946252304</v>
      </c>
      <c r="E372" s="169">
        <f t="shared" si="21"/>
        <v>35.286046567381774</v>
      </c>
      <c r="F372" s="190" t="str">
        <f t="shared" si="20"/>
        <v/>
      </c>
      <c r="H372" t="str">
        <f t="shared" si="23"/>
        <v/>
      </c>
      <c r="I372" s="190" t="str">
        <f t="shared" si="22"/>
        <v/>
      </c>
    </row>
    <row r="373" spans="1:9">
      <c r="A373">
        <v>370</v>
      </c>
      <c r="B373" s="46">
        <v>44963</v>
      </c>
      <c r="C373" s="169">
        <v>54.936889847379902</v>
      </c>
      <c r="D373" s="169">
        <v>127.90897946252304</v>
      </c>
      <c r="E373" s="169">
        <f t="shared" si="21"/>
        <v>54.936889847379902</v>
      </c>
      <c r="F373" s="190" t="str">
        <f t="shared" si="20"/>
        <v/>
      </c>
      <c r="H373" t="str">
        <f t="shared" si="23"/>
        <v/>
      </c>
      <c r="I373" s="190" t="str">
        <f t="shared" si="22"/>
        <v/>
      </c>
    </row>
    <row r="374" spans="1:9">
      <c r="A374">
        <v>371</v>
      </c>
      <c r="B374" s="46">
        <v>44964</v>
      </c>
      <c r="C374" s="169">
        <v>98.663010611379917</v>
      </c>
      <c r="D374" s="169">
        <v>127.90897946252304</v>
      </c>
      <c r="E374" s="169">
        <f t="shared" si="21"/>
        <v>98.663010611379917</v>
      </c>
      <c r="F374" s="190" t="str">
        <f t="shared" si="20"/>
        <v/>
      </c>
      <c r="H374" t="str">
        <f t="shared" si="23"/>
        <v/>
      </c>
      <c r="I374" s="190" t="str">
        <f t="shared" si="22"/>
        <v/>
      </c>
    </row>
    <row r="375" spans="1:9">
      <c r="A375">
        <v>372</v>
      </c>
      <c r="B375" s="46">
        <v>44965</v>
      </c>
      <c r="C375" s="169">
        <v>105.74671553278</v>
      </c>
      <c r="D375" s="169">
        <v>127.90897946252304</v>
      </c>
      <c r="E375" s="169">
        <f t="shared" si="21"/>
        <v>105.74671553278</v>
      </c>
      <c r="F375" s="190" t="str">
        <f t="shared" si="20"/>
        <v/>
      </c>
      <c r="H375" t="str">
        <f t="shared" si="23"/>
        <v/>
      </c>
      <c r="I375" s="190" t="str">
        <f t="shared" si="22"/>
        <v/>
      </c>
    </row>
    <row r="376" spans="1:9">
      <c r="A376">
        <v>373</v>
      </c>
      <c r="B376" s="46">
        <v>44966</v>
      </c>
      <c r="C376" s="169">
        <v>90.159075136778128</v>
      </c>
      <c r="D376" s="169">
        <v>127.90897946252304</v>
      </c>
      <c r="E376" s="169">
        <f t="shared" si="21"/>
        <v>90.159075136778128</v>
      </c>
      <c r="F376" s="190" t="str">
        <f t="shared" si="20"/>
        <v/>
      </c>
      <c r="H376" t="str">
        <f t="shared" si="23"/>
        <v/>
      </c>
      <c r="I376" s="190" t="str">
        <f t="shared" si="22"/>
        <v/>
      </c>
    </row>
    <row r="377" spans="1:9">
      <c r="A377">
        <v>374</v>
      </c>
      <c r="B377" s="46">
        <v>44967</v>
      </c>
      <c r="C377" s="169">
        <v>92.669122980778141</v>
      </c>
      <c r="D377" s="169">
        <v>127.90897946252304</v>
      </c>
      <c r="E377" s="169">
        <f t="shared" si="21"/>
        <v>92.669122980778141</v>
      </c>
      <c r="F377" s="190" t="str">
        <f t="shared" si="20"/>
        <v/>
      </c>
      <c r="H377" t="str">
        <f t="shared" si="23"/>
        <v/>
      </c>
      <c r="I377" s="190" t="str">
        <f t="shared" si="22"/>
        <v/>
      </c>
    </row>
    <row r="378" spans="1:9">
      <c r="A378">
        <v>375</v>
      </c>
      <c r="B378" s="46">
        <v>44968</v>
      </c>
      <c r="C378" s="169">
        <v>63.645498124776275</v>
      </c>
      <c r="D378" s="169">
        <v>127.90897946252304</v>
      </c>
      <c r="E378" s="169">
        <f t="shared" si="21"/>
        <v>63.645498124776275</v>
      </c>
      <c r="F378" s="190" t="str">
        <f t="shared" si="20"/>
        <v/>
      </c>
      <c r="H378" t="str">
        <f t="shared" si="23"/>
        <v/>
      </c>
      <c r="I378" s="190" t="str">
        <f t="shared" si="22"/>
        <v/>
      </c>
    </row>
    <row r="379" spans="1:9">
      <c r="A379">
        <v>376</v>
      </c>
      <c r="B379" s="46">
        <v>44969</v>
      </c>
      <c r="C379" s="169">
        <v>58.624108388780002</v>
      </c>
      <c r="D379" s="169">
        <v>127.90897946252304</v>
      </c>
      <c r="E379" s="169">
        <f t="shared" si="21"/>
        <v>58.624108388780002</v>
      </c>
      <c r="F379" s="190" t="str">
        <f t="shared" si="20"/>
        <v/>
      </c>
      <c r="H379" t="str">
        <f t="shared" si="23"/>
        <v/>
      </c>
      <c r="I379" s="190" t="str">
        <f t="shared" si="22"/>
        <v/>
      </c>
    </row>
    <row r="380" spans="1:9">
      <c r="A380">
        <v>377</v>
      </c>
      <c r="B380" s="46">
        <v>44970</v>
      </c>
      <c r="C380" s="169">
        <v>73.806724304778143</v>
      </c>
      <c r="D380" s="169">
        <v>127.90897946252304</v>
      </c>
      <c r="E380" s="169">
        <f t="shared" si="21"/>
        <v>73.806724304778143</v>
      </c>
      <c r="F380" s="190" t="str">
        <f t="shared" si="20"/>
        <v/>
      </c>
      <c r="H380" t="str">
        <f t="shared" si="23"/>
        <v/>
      </c>
      <c r="I380" s="190" t="str">
        <f t="shared" si="22"/>
        <v/>
      </c>
    </row>
    <row r="381" spans="1:9">
      <c r="A381">
        <v>378</v>
      </c>
      <c r="B381" s="46">
        <v>44971</v>
      </c>
      <c r="C381" s="169">
        <v>62.580834532776279</v>
      </c>
      <c r="D381" s="169">
        <v>127.90897946252304</v>
      </c>
      <c r="E381" s="169">
        <f t="shared" si="21"/>
        <v>62.580834532776279</v>
      </c>
      <c r="F381" s="190" t="str">
        <f t="shared" si="20"/>
        <v/>
      </c>
      <c r="H381" t="str">
        <f t="shared" si="23"/>
        <v/>
      </c>
      <c r="I381" s="190" t="str">
        <f t="shared" si="22"/>
        <v/>
      </c>
    </row>
    <row r="382" spans="1:9">
      <c r="A382">
        <v>379</v>
      </c>
      <c r="B382" s="46">
        <v>44972</v>
      </c>
      <c r="C382" s="169">
        <v>73.77204675838793</v>
      </c>
      <c r="D382" s="169">
        <v>127.90897946252304</v>
      </c>
      <c r="E382" s="169">
        <f t="shared" si="21"/>
        <v>73.77204675838793</v>
      </c>
      <c r="F382" s="190" t="str">
        <f t="shared" si="20"/>
        <v>F</v>
      </c>
      <c r="G382" s="191">
        <f>IF(DAY(B382)=15,D382,"")</f>
        <v>127.90897946252304</v>
      </c>
      <c r="H382" t="str">
        <f t="shared" si="23"/>
        <v/>
      </c>
      <c r="I382" s="190" t="str">
        <f t="shared" si="22"/>
        <v>F</v>
      </c>
    </row>
    <row r="383" spans="1:9">
      <c r="A383">
        <v>380</v>
      </c>
      <c r="B383" s="46">
        <v>44973</v>
      </c>
      <c r="C383" s="169">
        <v>76.179004566387931</v>
      </c>
      <c r="D383" s="169">
        <v>127.90897946252304</v>
      </c>
      <c r="E383" s="169">
        <f t="shared" si="21"/>
        <v>76.179004566387931</v>
      </c>
      <c r="F383" s="190" t="str">
        <f t="shared" si="20"/>
        <v/>
      </c>
      <c r="H383" t="str">
        <f t="shared" si="23"/>
        <v/>
      </c>
      <c r="I383" s="190" t="str">
        <f t="shared" si="22"/>
        <v/>
      </c>
    </row>
    <row r="384" spans="1:9">
      <c r="A384">
        <v>381</v>
      </c>
      <c r="B384" s="46">
        <v>44974</v>
      </c>
      <c r="C384" s="169">
        <v>60.705458206387938</v>
      </c>
      <c r="D384" s="169">
        <v>127.90897946252304</v>
      </c>
      <c r="E384" s="169">
        <f t="shared" si="21"/>
        <v>60.705458206387938</v>
      </c>
      <c r="F384" s="190" t="str">
        <f t="shared" si="20"/>
        <v/>
      </c>
      <c r="H384" t="str">
        <f t="shared" si="23"/>
        <v/>
      </c>
      <c r="I384" s="190" t="str">
        <f t="shared" si="22"/>
        <v/>
      </c>
    </row>
    <row r="385" spans="1:9">
      <c r="A385">
        <v>382</v>
      </c>
      <c r="B385" s="46">
        <v>44975</v>
      </c>
      <c r="C385" s="169">
        <v>55.492423114384202</v>
      </c>
      <c r="D385" s="169">
        <v>127.90897946252304</v>
      </c>
      <c r="E385" s="169">
        <f t="shared" si="21"/>
        <v>55.492423114384202</v>
      </c>
      <c r="F385" s="190" t="str">
        <f t="shared" si="20"/>
        <v/>
      </c>
      <c r="H385" t="str">
        <f t="shared" si="23"/>
        <v/>
      </c>
      <c r="I385" s="190" t="str">
        <f t="shared" si="22"/>
        <v/>
      </c>
    </row>
    <row r="386" spans="1:9">
      <c r="A386">
        <v>383</v>
      </c>
      <c r="B386" s="46">
        <v>44976</v>
      </c>
      <c r="C386" s="169">
        <v>47.155717002386076</v>
      </c>
      <c r="D386" s="169">
        <v>127.90897946252304</v>
      </c>
      <c r="E386" s="169">
        <f t="shared" si="21"/>
        <v>47.155717002386076</v>
      </c>
      <c r="F386" s="190" t="str">
        <f t="shared" si="20"/>
        <v/>
      </c>
      <c r="H386" t="str">
        <f t="shared" si="23"/>
        <v/>
      </c>
      <c r="I386" s="190" t="str">
        <f t="shared" si="22"/>
        <v/>
      </c>
    </row>
    <row r="387" spans="1:9">
      <c r="A387">
        <v>384</v>
      </c>
      <c r="B387" s="46">
        <v>44977</v>
      </c>
      <c r="C387" s="169">
        <v>55.316829946389802</v>
      </c>
      <c r="D387" s="169">
        <v>127.90897946252304</v>
      </c>
      <c r="E387" s="169">
        <f t="shared" si="21"/>
        <v>55.316829946389802</v>
      </c>
      <c r="F387" s="190" t="str">
        <f t="shared" ref="F387:F450" si="24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3"/>
        <v/>
      </c>
      <c r="I387" s="190" t="str">
        <f t="shared" si="22"/>
        <v/>
      </c>
    </row>
    <row r="388" spans="1:9">
      <c r="A388">
        <v>385</v>
      </c>
      <c r="B388" s="46">
        <v>44978</v>
      </c>
      <c r="C388" s="169">
        <v>69.958321530386073</v>
      </c>
      <c r="D388" s="169">
        <v>127.90897946252304</v>
      </c>
      <c r="E388" s="169">
        <f t="shared" ref="E388:E395" si="25">IF(C388&lt;D388,C388,D388)</f>
        <v>69.958321530386073</v>
      </c>
      <c r="F388" s="190" t="str">
        <f t="shared" si="24"/>
        <v/>
      </c>
      <c r="H388" t="str">
        <f t="shared" si="23"/>
        <v/>
      </c>
      <c r="I388" s="190" t="str">
        <f t="shared" ref="I388:I451" si="26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44979</v>
      </c>
      <c r="C389" s="169">
        <v>79.308118382491884</v>
      </c>
      <c r="D389" s="169">
        <v>127.90897946252304</v>
      </c>
      <c r="E389" s="169">
        <f t="shared" si="25"/>
        <v>79.308118382491884</v>
      </c>
      <c r="F389" s="190" t="str">
        <f t="shared" si="24"/>
        <v/>
      </c>
      <c r="H389" t="str">
        <f t="shared" ref="H389:H452" si="27">IF(MONTH(B389)=1,IF(DAY(B389)=1,YEAR(B389),""),"")</f>
        <v/>
      </c>
      <c r="I389" s="190" t="str">
        <f t="shared" si="26"/>
        <v/>
      </c>
    </row>
    <row r="390" spans="1:9">
      <c r="A390">
        <v>387</v>
      </c>
      <c r="B390" s="46">
        <v>44980</v>
      </c>
      <c r="C390" s="169">
        <v>71.608538294493741</v>
      </c>
      <c r="D390" s="169">
        <v>127.90897946252304</v>
      </c>
      <c r="E390" s="169">
        <f t="shared" si="25"/>
        <v>71.608538294493741</v>
      </c>
      <c r="F390" s="190" t="str">
        <f t="shared" si="24"/>
        <v/>
      </c>
      <c r="H390" t="str">
        <f t="shared" si="27"/>
        <v/>
      </c>
      <c r="I390" s="190" t="str">
        <f t="shared" si="26"/>
        <v/>
      </c>
    </row>
    <row r="391" spans="1:9">
      <c r="A391">
        <v>388</v>
      </c>
      <c r="B391" s="46">
        <v>44981</v>
      </c>
      <c r="C391" s="169">
        <v>87.803712022493741</v>
      </c>
      <c r="D391" s="169">
        <v>127.90897946252304</v>
      </c>
      <c r="E391" s="169">
        <f t="shared" si="25"/>
        <v>87.803712022493741</v>
      </c>
      <c r="F391" s="190" t="str">
        <f t="shared" si="24"/>
        <v/>
      </c>
      <c r="H391" t="str">
        <f t="shared" si="27"/>
        <v/>
      </c>
      <c r="I391" s="190" t="str">
        <f t="shared" si="26"/>
        <v/>
      </c>
    </row>
    <row r="392" spans="1:9">
      <c r="A392">
        <v>389</v>
      </c>
      <c r="B392" s="46">
        <v>44982</v>
      </c>
      <c r="C392" s="169">
        <v>79.125568238490018</v>
      </c>
      <c r="D392" s="169">
        <v>127.90897946252304</v>
      </c>
      <c r="E392" s="169">
        <f t="shared" si="25"/>
        <v>79.125568238490018</v>
      </c>
      <c r="F392" s="190" t="str">
        <f t="shared" si="24"/>
        <v/>
      </c>
      <c r="H392" t="str">
        <f t="shared" si="27"/>
        <v/>
      </c>
      <c r="I392" s="190" t="str">
        <f t="shared" si="26"/>
        <v/>
      </c>
    </row>
    <row r="393" spans="1:9">
      <c r="A393">
        <v>390</v>
      </c>
      <c r="B393" s="46">
        <v>44983</v>
      </c>
      <c r="C393" s="169">
        <v>40.344502714493743</v>
      </c>
      <c r="D393" s="169">
        <v>127.90897946252304</v>
      </c>
      <c r="E393" s="169">
        <f t="shared" si="25"/>
        <v>40.344502714493743</v>
      </c>
      <c r="F393" s="190" t="str">
        <f t="shared" si="24"/>
        <v/>
      </c>
      <c r="H393" t="str">
        <f t="shared" si="27"/>
        <v/>
      </c>
      <c r="I393" s="190" t="str">
        <f t="shared" si="26"/>
        <v/>
      </c>
    </row>
    <row r="394" spans="1:9">
      <c r="A394">
        <v>391</v>
      </c>
      <c r="B394" s="46">
        <v>44984</v>
      </c>
      <c r="C394" s="169">
        <v>42.078752766493743</v>
      </c>
      <c r="D394" s="169">
        <v>127.90897946252304</v>
      </c>
      <c r="E394" s="169">
        <f t="shared" si="25"/>
        <v>42.078752766493743</v>
      </c>
      <c r="F394" s="190" t="str">
        <f t="shared" si="24"/>
        <v/>
      </c>
      <c r="H394" t="str">
        <f t="shared" si="27"/>
        <v/>
      </c>
      <c r="I394" s="190" t="str">
        <f t="shared" si="26"/>
        <v/>
      </c>
    </row>
    <row r="395" spans="1:9">
      <c r="A395">
        <v>392</v>
      </c>
      <c r="B395" s="46">
        <v>44985</v>
      </c>
      <c r="C395" s="169">
        <v>59.996479074493742</v>
      </c>
      <c r="D395" s="169">
        <v>127.90897946252304</v>
      </c>
      <c r="E395" s="169">
        <f t="shared" si="25"/>
        <v>59.996479074493742</v>
      </c>
      <c r="F395" s="190" t="str">
        <f t="shared" si="24"/>
        <v/>
      </c>
      <c r="H395" t="str">
        <f t="shared" si="27"/>
        <v/>
      </c>
      <c r="I395" s="190" t="str">
        <f t="shared" si="26"/>
        <v/>
      </c>
    </row>
    <row r="396" spans="1:9">
      <c r="A396">
        <v>393</v>
      </c>
      <c r="B396" s="46">
        <v>44986</v>
      </c>
      <c r="C396" s="169">
        <v>64.091979240687394</v>
      </c>
      <c r="D396" s="169">
        <v>128.18908398701601</v>
      </c>
      <c r="E396" s="169">
        <f t="shared" ref="E396:E398" si="28">IF(C396&lt;D396,C396,D396)</f>
        <v>64.091979240687394</v>
      </c>
      <c r="F396" s="190" t="str">
        <f t="shared" si="24"/>
        <v/>
      </c>
      <c r="H396" t="str">
        <f t="shared" si="27"/>
        <v/>
      </c>
      <c r="I396" s="190" t="str">
        <f t="shared" si="26"/>
        <v/>
      </c>
    </row>
    <row r="397" spans="1:9">
      <c r="A397">
        <v>394</v>
      </c>
      <c r="B397" s="46">
        <v>44987</v>
      </c>
      <c r="C397" s="169">
        <v>65.819765584685541</v>
      </c>
      <c r="D397" s="169">
        <v>128.18908398701601</v>
      </c>
      <c r="E397" s="169">
        <f t="shared" si="28"/>
        <v>65.819765584685541</v>
      </c>
      <c r="F397" s="190" t="str">
        <f t="shared" si="24"/>
        <v/>
      </c>
      <c r="H397" t="str">
        <f t="shared" si="27"/>
        <v/>
      </c>
      <c r="I397" s="190" t="str">
        <f t="shared" si="26"/>
        <v/>
      </c>
    </row>
    <row r="398" spans="1:9">
      <c r="A398">
        <v>395</v>
      </c>
      <c r="B398" s="46">
        <v>44988</v>
      </c>
      <c r="C398" s="169">
        <v>63.845628172687398</v>
      </c>
      <c r="D398" s="169">
        <v>128.18908398701601</v>
      </c>
      <c r="E398" s="169">
        <f t="shared" si="28"/>
        <v>63.845628172687398</v>
      </c>
      <c r="F398" s="190" t="str">
        <f t="shared" si="24"/>
        <v/>
      </c>
      <c r="H398" t="str">
        <f t="shared" si="27"/>
        <v/>
      </c>
      <c r="I398" s="190" t="str">
        <f t="shared" si="26"/>
        <v/>
      </c>
    </row>
    <row r="399" spans="1:9">
      <c r="A399">
        <v>396</v>
      </c>
      <c r="B399" s="46">
        <v>44989</v>
      </c>
      <c r="C399" s="169">
        <v>68.848843408687387</v>
      </c>
      <c r="D399" s="169">
        <v>128.18908398701601</v>
      </c>
      <c r="E399" s="169">
        <f t="shared" ref="E399:E462" si="29">IF(C399&lt;D399,C399,D399)</f>
        <v>68.848843408687387</v>
      </c>
      <c r="F399" s="190" t="str">
        <f t="shared" si="24"/>
        <v/>
      </c>
      <c r="H399" t="str">
        <f t="shared" si="27"/>
        <v/>
      </c>
      <c r="I399" s="190" t="str">
        <f t="shared" si="26"/>
        <v/>
      </c>
    </row>
    <row r="400" spans="1:9">
      <c r="A400">
        <v>397</v>
      </c>
      <c r="B400" s="46">
        <v>44990</v>
      </c>
      <c r="C400" s="169">
        <v>73.285303176687393</v>
      </c>
      <c r="D400" s="169">
        <v>128.18908398701601</v>
      </c>
      <c r="E400" s="169">
        <f t="shared" si="29"/>
        <v>73.285303176687393</v>
      </c>
      <c r="F400" s="190" t="str">
        <f t="shared" si="24"/>
        <v/>
      </c>
      <c r="H400" t="str">
        <f t="shared" si="27"/>
        <v/>
      </c>
      <c r="I400" s="190" t="str">
        <f t="shared" si="26"/>
        <v/>
      </c>
    </row>
    <row r="401" spans="1:9">
      <c r="A401">
        <v>398</v>
      </c>
      <c r="B401" s="46">
        <v>44991</v>
      </c>
      <c r="C401" s="169">
        <v>65.150454980683676</v>
      </c>
      <c r="D401" s="169">
        <v>128.18908398701601</v>
      </c>
      <c r="E401" s="169">
        <f t="shared" si="29"/>
        <v>65.150454980683676</v>
      </c>
      <c r="F401" s="190" t="str">
        <f t="shared" si="24"/>
        <v/>
      </c>
      <c r="H401" t="str">
        <f t="shared" si="27"/>
        <v/>
      </c>
      <c r="I401" s="190" t="str">
        <f t="shared" si="26"/>
        <v/>
      </c>
    </row>
    <row r="402" spans="1:9">
      <c r="A402">
        <v>399</v>
      </c>
      <c r="B402" s="46">
        <v>44992</v>
      </c>
      <c r="C402" s="169">
        <v>29.726404709689255</v>
      </c>
      <c r="D402" s="169">
        <v>128.18908398701601</v>
      </c>
      <c r="E402" s="169">
        <f t="shared" si="29"/>
        <v>29.726404709689255</v>
      </c>
      <c r="F402" s="190" t="str">
        <f t="shared" si="24"/>
        <v/>
      </c>
      <c r="H402" t="str">
        <f t="shared" si="27"/>
        <v/>
      </c>
      <c r="I402" s="190" t="str">
        <f t="shared" si="26"/>
        <v/>
      </c>
    </row>
    <row r="403" spans="1:9">
      <c r="A403">
        <v>400</v>
      </c>
      <c r="B403" s="46">
        <v>44993</v>
      </c>
      <c r="C403" s="169">
        <v>84.360668918236271</v>
      </c>
      <c r="D403" s="169">
        <v>128.18908398701601</v>
      </c>
      <c r="E403" s="169">
        <f t="shared" si="29"/>
        <v>84.360668918236271</v>
      </c>
      <c r="F403" s="190" t="str">
        <f t="shared" si="24"/>
        <v/>
      </c>
      <c r="H403" t="str">
        <f t="shared" si="27"/>
        <v/>
      </c>
      <c r="I403" s="190" t="str">
        <f t="shared" si="26"/>
        <v/>
      </c>
    </row>
    <row r="404" spans="1:9">
      <c r="A404">
        <v>401</v>
      </c>
      <c r="B404" s="46">
        <v>44994</v>
      </c>
      <c r="C404" s="169">
        <v>81.907544380236274</v>
      </c>
      <c r="D404" s="169">
        <v>128.18908398701601</v>
      </c>
      <c r="E404" s="169">
        <f t="shared" si="29"/>
        <v>81.907544380236274</v>
      </c>
      <c r="F404" s="190" t="str">
        <f t="shared" si="24"/>
        <v/>
      </c>
      <c r="H404" t="str">
        <f t="shared" si="27"/>
        <v/>
      </c>
      <c r="I404" s="190" t="str">
        <f t="shared" si="26"/>
        <v/>
      </c>
    </row>
    <row r="405" spans="1:9">
      <c r="A405">
        <v>402</v>
      </c>
      <c r="B405" s="46">
        <v>44995</v>
      </c>
      <c r="C405" s="169">
        <v>75.485651818238139</v>
      </c>
      <c r="D405" s="169">
        <v>128.18908398701601</v>
      </c>
      <c r="E405" s="169">
        <f t="shared" si="29"/>
        <v>75.485651818238139</v>
      </c>
      <c r="F405" s="190" t="str">
        <f t="shared" si="24"/>
        <v/>
      </c>
      <c r="H405" t="str">
        <f t="shared" si="27"/>
        <v/>
      </c>
      <c r="I405" s="190" t="str">
        <f t="shared" si="26"/>
        <v/>
      </c>
    </row>
    <row r="406" spans="1:9">
      <c r="A406">
        <v>403</v>
      </c>
      <c r="B406" s="46">
        <v>44996</v>
      </c>
      <c r="C406" s="169">
        <v>73.822267547238127</v>
      </c>
      <c r="D406" s="169">
        <v>128.18908398701601</v>
      </c>
      <c r="E406" s="169">
        <f t="shared" si="29"/>
        <v>73.822267547238127</v>
      </c>
      <c r="F406" s="190" t="str">
        <f t="shared" si="24"/>
        <v/>
      </c>
      <c r="H406" t="str">
        <f t="shared" si="27"/>
        <v/>
      </c>
      <c r="I406" s="190" t="str">
        <f t="shared" si="26"/>
        <v/>
      </c>
    </row>
    <row r="407" spans="1:9">
      <c r="A407">
        <v>404</v>
      </c>
      <c r="B407" s="46">
        <v>44997</v>
      </c>
      <c r="C407" s="169">
        <v>92.400156339236275</v>
      </c>
      <c r="D407" s="169">
        <v>128.18908398701601</v>
      </c>
      <c r="E407" s="169">
        <f t="shared" si="29"/>
        <v>92.400156339236275</v>
      </c>
      <c r="F407" s="190" t="str">
        <f t="shared" si="24"/>
        <v/>
      </c>
      <c r="H407" t="str">
        <f t="shared" si="27"/>
        <v/>
      </c>
      <c r="I407" s="190" t="str">
        <f t="shared" si="26"/>
        <v/>
      </c>
    </row>
    <row r="408" spans="1:9">
      <c r="A408">
        <v>405</v>
      </c>
      <c r="B408" s="46">
        <v>44998</v>
      </c>
      <c r="C408" s="169">
        <v>82.96517933123441</v>
      </c>
      <c r="D408" s="169">
        <v>128.18908398701601</v>
      </c>
      <c r="E408" s="169">
        <f t="shared" si="29"/>
        <v>82.96517933123441</v>
      </c>
      <c r="F408" s="190" t="str">
        <f t="shared" si="24"/>
        <v/>
      </c>
      <c r="H408" t="str">
        <f t="shared" si="27"/>
        <v/>
      </c>
      <c r="I408" s="190" t="str">
        <f t="shared" si="26"/>
        <v/>
      </c>
    </row>
    <row r="409" spans="1:9">
      <c r="A409">
        <v>406</v>
      </c>
      <c r="B409" s="46">
        <v>44999</v>
      </c>
      <c r="C409" s="169">
        <v>92.232445647236275</v>
      </c>
      <c r="D409" s="169">
        <v>128.18908398701601</v>
      </c>
      <c r="E409" s="169">
        <f t="shared" si="29"/>
        <v>92.232445647236275</v>
      </c>
      <c r="F409" s="190" t="str">
        <f t="shared" si="24"/>
        <v/>
      </c>
      <c r="H409" t="str">
        <f t="shared" si="27"/>
        <v/>
      </c>
      <c r="I409" s="190" t="str">
        <f t="shared" si="26"/>
        <v/>
      </c>
    </row>
    <row r="410" spans="1:9">
      <c r="A410">
        <v>407</v>
      </c>
      <c r="B410" s="46">
        <v>45000</v>
      </c>
      <c r="C410" s="169">
        <v>124.43187104481936</v>
      </c>
      <c r="D410" s="169">
        <v>128.18908398701601</v>
      </c>
      <c r="E410" s="169">
        <f t="shared" si="29"/>
        <v>124.43187104481936</v>
      </c>
      <c r="F410" s="190" t="str">
        <f t="shared" si="24"/>
        <v>M</v>
      </c>
      <c r="G410" s="191">
        <f>IF(DAY(B410)=15,D410,"")</f>
        <v>128.18908398701601</v>
      </c>
      <c r="H410" t="str">
        <f t="shared" si="27"/>
        <v/>
      </c>
      <c r="I410" s="190" t="str">
        <f t="shared" si="26"/>
        <v>M</v>
      </c>
    </row>
    <row r="411" spans="1:9">
      <c r="A411">
        <v>408</v>
      </c>
      <c r="B411" s="46">
        <v>45001</v>
      </c>
      <c r="C411" s="169">
        <v>96.044287556819356</v>
      </c>
      <c r="D411" s="169">
        <v>128.18908398701601</v>
      </c>
      <c r="E411" s="169">
        <f t="shared" si="29"/>
        <v>96.044287556819356</v>
      </c>
      <c r="F411" s="190" t="str">
        <f t="shared" si="24"/>
        <v/>
      </c>
      <c r="H411" t="str">
        <f t="shared" si="27"/>
        <v/>
      </c>
      <c r="I411" s="190" t="str">
        <f t="shared" si="26"/>
        <v/>
      </c>
    </row>
    <row r="412" spans="1:9">
      <c r="A412">
        <v>409</v>
      </c>
      <c r="B412" s="46">
        <v>45002</v>
      </c>
      <c r="C412" s="169">
        <v>91.691753812819371</v>
      </c>
      <c r="D412" s="169">
        <v>128.18908398701601</v>
      </c>
      <c r="E412" s="169">
        <f t="shared" si="29"/>
        <v>91.691753812819371</v>
      </c>
      <c r="F412" s="190" t="str">
        <f t="shared" si="24"/>
        <v/>
      </c>
      <c r="H412" t="str">
        <f t="shared" si="27"/>
        <v/>
      </c>
      <c r="I412" s="190" t="str">
        <f t="shared" si="26"/>
        <v/>
      </c>
    </row>
    <row r="413" spans="1:9">
      <c r="A413">
        <v>410</v>
      </c>
      <c r="B413" s="46">
        <v>45003</v>
      </c>
      <c r="C413" s="169">
        <v>103.27007991681936</v>
      </c>
      <c r="D413" s="169">
        <v>128.18908398701601</v>
      </c>
      <c r="E413" s="169">
        <f t="shared" si="29"/>
        <v>103.27007991681936</v>
      </c>
      <c r="F413" s="190" t="str">
        <f t="shared" si="24"/>
        <v/>
      </c>
      <c r="H413" t="str">
        <f t="shared" si="27"/>
        <v/>
      </c>
      <c r="I413" s="190" t="str">
        <f t="shared" si="26"/>
        <v/>
      </c>
    </row>
    <row r="414" spans="1:9">
      <c r="A414">
        <v>411</v>
      </c>
      <c r="B414" s="46">
        <v>45004</v>
      </c>
      <c r="C414" s="169">
        <v>95.511306064821227</v>
      </c>
      <c r="D414" s="169">
        <v>128.18908398701601</v>
      </c>
      <c r="E414" s="169">
        <f t="shared" si="29"/>
        <v>95.511306064821227</v>
      </c>
      <c r="F414" s="190" t="str">
        <f t="shared" si="24"/>
        <v/>
      </c>
      <c r="H414" t="str">
        <f t="shared" si="27"/>
        <v/>
      </c>
      <c r="I414" s="190" t="str">
        <f t="shared" si="26"/>
        <v/>
      </c>
    </row>
    <row r="415" spans="1:9">
      <c r="A415">
        <v>412</v>
      </c>
      <c r="B415" s="46">
        <v>45005</v>
      </c>
      <c r="C415" s="169">
        <v>113.3886712728175</v>
      </c>
      <c r="D415" s="169">
        <v>128.18908398701601</v>
      </c>
      <c r="E415" s="169">
        <f t="shared" si="29"/>
        <v>113.3886712728175</v>
      </c>
      <c r="F415" s="190" t="str">
        <f t="shared" si="24"/>
        <v/>
      </c>
      <c r="H415" t="str">
        <f t="shared" si="27"/>
        <v/>
      </c>
      <c r="I415" s="190" t="str">
        <f t="shared" si="26"/>
        <v/>
      </c>
    </row>
    <row r="416" spans="1:9">
      <c r="A416">
        <v>413</v>
      </c>
      <c r="B416" s="46">
        <v>45006</v>
      </c>
      <c r="C416" s="169">
        <v>112.87991530081936</v>
      </c>
      <c r="D416" s="169">
        <v>128.18908398701601</v>
      </c>
      <c r="E416" s="169">
        <f t="shared" si="29"/>
        <v>112.87991530081936</v>
      </c>
      <c r="F416" s="190" t="str">
        <f t="shared" si="24"/>
        <v/>
      </c>
      <c r="H416" t="str">
        <f t="shared" si="27"/>
        <v/>
      </c>
      <c r="I416" s="190" t="str">
        <f t="shared" si="26"/>
        <v/>
      </c>
    </row>
    <row r="417" spans="1:9">
      <c r="A417">
        <v>414</v>
      </c>
      <c r="B417" s="46">
        <v>45007</v>
      </c>
      <c r="C417" s="169">
        <v>85.663567835179578</v>
      </c>
      <c r="D417" s="169">
        <v>128.18908398701601</v>
      </c>
      <c r="E417" s="169">
        <f t="shared" si="29"/>
        <v>85.663567835179578</v>
      </c>
      <c r="F417" s="190" t="str">
        <f t="shared" si="24"/>
        <v/>
      </c>
      <c r="H417" t="str">
        <f t="shared" si="27"/>
        <v/>
      </c>
      <c r="I417" s="190" t="str">
        <f t="shared" si="26"/>
        <v/>
      </c>
    </row>
    <row r="418" spans="1:9">
      <c r="A418">
        <v>415</v>
      </c>
      <c r="B418" s="46">
        <v>45008</v>
      </c>
      <c r="C418" s="169">
        <v>75.502702003183316</v>
      </c>
      <c r="D418" s="169">
        <v>128.18908398701601</v>
      </c>
      <c r="E418" s="169">
        <f t="shared" si="29"/>
        <v>75.502702003183316</v>
      </c>
      <c r="F418" s="190" t="str">
        <f t="shared" si="24"/>
        <v/>
      </c>
      <c r="H418" t="str">
        <f t="shared" si="27"/>
        <v/>
      </c>
      <c r="I418" s="190" t="str">
        <f t="shared" si="26"/>
        <v/>
      </c>
    </row>
    <row r="419" spans="1:9">
      <c r="A419">
        <v>416</v>
      </c>
      <c r="B419" s="46">
        <v>45009</v>
      </c>
      <c r="C419" s="169">
        <v>72.755112667177713</v>
      </c>
      <c r="D419" s="169">
        <v>128.18908398701601</v>
      </c>
      <c r="E419" s="169">
        <f t="shared" si="29"/>
        <v>72.755112667177713</v>
      </c>
      <c r="F419" s="190" t="str">
        <f t="shared" si="24"/>
        <v/>
      </c>
      <c r="H419" t="str">
        <f t="shared" si="27"/>
        <v/>
      </c>
      <c r="I419" s="190" t="str">
        <f t="shared" si="26"/>
        <v/>
      </c>
    </row>
    <row r="420" spans="1:9">
      <c r="A420">
        <v>417</v>
      </c>
      <c r="B420" s="46">
        <v>45010</v>
      </c>
      <c r="C420" s="169">
        <v>62.116361844181441</v>
      </c>
      <c r="D420" s="169">
        <v>128.18908398701601</v>
      </c>
      <c r="E420" s="169">
        <f t="shared" si="29"/>
        <v>62.116361844181441</v>
      </c>
      <c r="F420" s="190" t="str">
        <f t="shared" si="24"/>
        <v/>
      </c>
      <c r="H420" t="str">
        <f t="shared" si="27"/>
        <v/>
      </c>
      <c r="I420" s="190" t="str">
        <f t="shared" si="26"/>
        <v/>
      </c>
    </row>
    <row r="421" spans="1:9">
      <c r="A421">
        <v>418</v>
      </c>
      <c r="B421" s="46">
        <v>45011</v>
      </c>
      <c r="C421" s="169">
        <v>47.913730123179569</v>
      </c>
      <c r="D421" s="169">
        <v>128.18908398701601</v>
      </c>
      <c r="E421" s="169">
        <f t="shared" si="29"/>
        <v>47.913730123179569</v>
      </c>
      <c r="F421" s="190" t="str">
        <f t="shared" si="24"/>
        <v/>
      </c>
      <c r="H421" t="str">
        <f t="shared" si="27"/>
        <v/>
      </c>
      <c r="I421" s="190" t="str">
        <f t="shared" si="26"/>
        <v/>
      </c>
    </row>
    <row r="422" spans="1:9">
      <c r="A422">
        <v>419</v>
      </c>
      <c r="B422" s="46">
        <v>45012</v>
      </c>
      <c r="C422" s="169">
        <v>85.26875574318143</v>
      </c>
      <c r="D422" s="169">
        <v>128.18908398701601</v>
      </c>
      <c r="E422" s="169">
        <f t="shared" si="29"/>
        <v>85.26875574318143</v>
      </c>
      <c r="F422" s="190" t="str">
        <f t="shared" si="24"/>
        <v/>
      </c>
      <c r="H422" t="str">
        <f t="shared" si="27"/>
        <v/>
      </c>
      <c r="I422" s="190" t="str">
        <f t="shared" si="26"/>
        <v/>
      </c>
    </row>
    <row r="423" spans="1:9">
      <c r="A423">
        <v>420</v>
      </c>
      <c r="B423" s="46">
        <v>45013</v>
      </c>
      <c r="C423" s="169">
        <v>98.424402666181436</v>
      </c>
      <c r="D423" s="169">
        <v>128.18908398701601</v>
      </c>
      <c r="E423" s="169">
        <f t="shared" si="29"/>
        <v>98.424402666181436</v>
      </c>
      <c r="F423" s="190" t="str">
        <f t="shared" si="24"/>
        <v/>
      </c>
      <c r="H423" t="str">
        <f t="shared" si="27"/>
        <v/>
      </c>
      <c r="I423" s="190" t="str">
        <f t="shared" si="26"/>
        <v/>
      </c>
    </row>
    <row r="424" spans="1:9">
      <c r="A424">
        <v>421</v>
      </c>
      <c r="B424" s="46">
        <v>45014</v>
      </c>
      <c r="C424" s="169">
        <v>64.691698202706135</v>
      </c>
      <c r="D424" s="169">
        <v>128.18908398701601</v>
      </c>
      <c r="E424" s="169">
        <f t="shared" si="29"/>
        <v>64.691698202706135</v>
      </c>
      <c r="F424" s="190" t="str">
        <f t="shared" si="24"/>
        <v/>
      </c>
      <c r="H424" t="str">
        <f t="shared" si="27"/>
        <v/>
      </c>
      <c r="I424" s="190" t="str">
        <f t="shared" si="26"/>
        <v/>
      </c>
    </row>
    <row r="425" spans="1:9">
      <c r="A425">
        <v>422</v>
      </c>
      <c r="B425" s="46">
        <v>45015</v>
      </c>
      <c r="C425" s="169">
        <v>59.011945382707992</v>
      </c>
      <c r="D425" s="169">
        <v>128.18908398701601</v>
      </c>
      <c r="E425" s="169">
        <f t="shared" si="29"/>
        <v>59.011945382707992</v>
      </c>
      <c r="F425" s="190" t="str">
        <f t="shared" si="24"/>
        <v/>
      </c>
      <c r="H425" t="str">
        <f t="shared" si="27"/>
        <v/>
      </c>
      <c r="I425" s="190" t="str">
        <f t="shared" si="26"/>
        <v/>
      </c>
    </row>
    <row r="426" spans="1:9">
      <c r="A426">
        <v>423</v>
      </c>
      <c r="B426" s="46">
        <v>45016</v>
      </c>
      <c r="C426" s="169">
        <v>53.312698355709855</v>
      </c>
      <c r="D426" s="169">
        <v>128.18908398701601</v>
      </c>
      <c r="E426" s="169">
        <f t="shared" si="29"/>
        <v>53.312698355709855</v>
      </c>
      <c r="F426" s="190" t="str">
        <f t="shared" si="24"/>
        <v/>
      </c>
      <c r="H426" t="str">
        <f t="shared" si="27"/>
        <v/>
      </c>
      <c r="I426" s="190" t="str">
        <f t="shared" si="26"/>
        <v/>
      </c>
    </row>
    <row r="427" spans="1:9">
      <c r="A427">
        <v>424</v>
      </c>
      <c r="B427" s="46">
        <v>45017</v>
      </c>
      <c r="C427" s="169">
        <v>42.493725209706128</v>
      </c>
      <c r="D427" s="169">
        <v>125.90182729691037</v>
      </c>
      <c r="E427" s="169">
        <f t="shared" si="29"/>
        <v>42.493725209706128</v>
      </c>
      <c r="F427" s="190" t="str">
        <f t="shared" si="24"/>
        <v/>
      </c>
      <c r="H427" t="str">
        <f t="shared" si="27"/>
        <v/>
      </c>
      <c r="I427" s="190" t="str">
        <f t="shared" si="26"/>
        <v/>
      </c>
    </row>
    <row r="428" spans="1:9">
      <c r="A428">
        <v>425</v>
      </c>
      <c r="B428" s="46">
        <v>45018</v>
      </c>
      <c r="C428" s="169">
        <v>36.462962470707993</v>
      </c>
      <c r="D428" s="169">
        <v>125.90182729691037</v>
      </c>
      <c r="E428" s="169">
        <f t="shared" si="29"/>
        <v>36.462962470707993</v>
      </c>
      <c r="F428" s="190" t="str">
        <f t="shared" si="24"/>
        <v/>
      </c>
      <c r="H428" t="str">
        <f t="shared" si="27"/>
        <v/>
      </c>
      <c r="I428" s="190" t="str">
        <f t="shared" si="26"/>
        <v/>
      </c>
    </row>
    <row r="429" spans="1:9">
      <c r="A429">
        <v>426</v>
      </c>
      <c r="B429" s="46">
        <v>45019</v>
      </c>
      <c r="C429" s="169">
        <v>71.586927515707998</v>
      </c>
      <c r="D429" s="169">
        <v>125.90182729691037</v>
      </c>
      <c r="E429" s="169">
        <f t="shared" si="29"/>
        <v>71.586927515707998</v>
      </c>
      <c r="F429" s="190" t="str">
        <f t="shared" si="24"/>
        <v/>
      </c>
      <c r="H429" t="str">
        <f t="shared" si="27"/>
        <v/>
      </c>
      <c r="I429" s="190" t="str">
        <f t="shared" si="26"/>
        <v/>
      </c>
    </row>
    <row r="430" spans="1:9">
      <c r="A430">
        <v>427</v>
      </c>
      <c r="B430" s="46">
        <v>45020</v>
      </c>
      <c r="C430" s="169">
        <v>57.255484254709863</v>
      </c>
      <c r="D430" s="169">
        <v>125.90182729691037</v>
      </c>
      <c r="E430" s="169">
        <f t="shared" si="29"/>
        <v>57.255484254709863</v>
      </c>
      <c r="F430" s="190" t="str">
        <f t="shared" si="24"/>
        <v/>
      </c>
      <c r="H430" t="str">
        <f t="shared" si="27"/>
        <v/>
      </c>
      <c r="I430" s="190" t="str">
        <f t="shared" si="26"/>
        <v/>
      </c>
    </row>
    <row r="431" spans="1:9">
      <c r="A431">
        <v>428</v>
      </c>
      <c r="B431" s="46">
        <v>45021</v>
      </c>
      <c r="C431" s="169">
        <v>64.599635284221606</v>
      </c>
      <c r="D431" s="169">
        <v>125.90182729691037</v>
      </c>
      <c r="E431" s="169">
        <f t="shared" si="29"/>
        <v>64.599635284221606</v>
      </c>
      <c r="F431" s="190" t="str">
        <f t="shared" si="24"/>
        <v/>
      </c>
      <c r="H431" t="str">
        <f t="shared" si="27"/>
        <v/>
      </c>
      <c r="I431" s="190" t="str">
        <f t="shared" si="26"/>
        <v/>
      </c>
    </row>
    <row r="432" spans="1:9">
      <c r="A432">
        <v>429</v>
      </c>
      <c r="B432" s="46">
        <v>45022</v>
      </c>
      <c r="C432" s="169">
        <v>46.730263355221595</v>
      </c>
      <c r="D432" s="169">
        <v>125.90182729691037</v>
      </c>
      <c r="E432" s="169">
        <f t="shared" si="29"/>
        <v>46.730263355221595</v>
      </c>
      <c r="F432" s="190" t="str">
        <f t="shared" si="24"/>
        <v/>
      </c>
      <c r="H432" t="str">
        <f t="shared" si="27"/>
        <v/>
      </c>
      <c r="I432" s="190" t="str">
        <f t="shared" si="26"/>
        <v/>
      </c>
    </row>
    <row r="433" spans="1:9">
      <c r="A433">
        <v>430</v>
      </c>
      <c r="B433" s="46">
        <v>45023</v>
      </c>
      <c r="C433" s="169">
        <v>37.4792726572216</v>
      </c>
      <c r="D433" s="169">
        <v>125.90182729691037</v>
      </c>
      <c r="E433" s="169">
        <f t="shared" si="29"/>
        <v>37.4792726572216</v>
      </c>
      <c r="F433" s="190" t="str">
        <f t="shared" si="24"/>
        <v/>
      </c>
      <c r="H433" t="str">
        <f t="shared" si="27"/>
        <v/>
      </c>
      <c r="I433" s="190" t="str">
        <f t="shared" si="26"/>
        <v/>
      </c>
    </row>
    <row r="434" spans="1:9">
      <c r="A434">
        <v>431</v>
      </c>
      <c r="B434" s="46">
        <v>45024</v>
      </c>
      <c r="C434" s="169">
        <v>46.00130915122346</v>
      </c>
      <c r="D434" s="169">
        <v>125.90182729691037</v>
      </c>
      <c r="E434" s="169">
        <f t="shared" si="29"/>
        <v>46.00130915122346</v>
      </c>
      <c r="F434" s="190" t="str">
        <f t="shared" si="24"/>
        <v/>
      </c>
      <c r="H434" t="str">
        <f t="shared" si="27"/>
        <v/>
      </c>
      <c r="I434" s="190" t="str">
        <f t="shared" si="26"/>
        <v/>
      </c>
    </row>
    <row r="435" spans="1:9">
      <c r="A435">
        <v>432</v>
      </c>
      <c r="B435" s="46">
        <v>45025</v>
      </c>
      <c r="C435" s="169">
        <v>35.098987776223453</v>
      </c>
      <c r="D435" s="169">
        <v>125.90182729691037</v>
      </c>
      <c r="E435" s="169">
        <f t="shared" si="29"/>
        <v>35.098987776223453</v>
      </c>
      <c r="F435" s="190" t="str">
        <f t="shared" si="24"/>
        <v/>
      </c>
      <c r="H435" t="str">
        <f t="shared" si="27"/>
        <v/>
      </c>
      <c r="I435" s="190" t="str">
        <f t="shared" si="26"/>
        <v/>
      </c>
    </row>
    <row r="436" spans="1:9">
      <c r="A436">
        <v>433</v>
      </c>
      <c r="B436" s="46">
        <v>45026</v>
      </c>
      <c r="C436" s="169">
        <v>30.006082424221596</v>
      </c>
      <c r="D436" s="169">
        <v>125.90182729691037</v>
      </c>
      <c r="E436" s="169">
        <f t="shared" si="29"/>
        <v>30.006082424221596</v>
      </c>
      <c r="F436" s="190" t="str">
        <f t="shared" si="24"/>
        <v/>
      </c>
      <c r="H436" t="str">
        <f t="shared" si="27"/>
        <v/>
      </c>
      <c r="I436" s="190" t="str">
        <f t="shared" si="26"/>
        <v/>
      </c>
    </row>
    <row r="437" spans="1:9">
      <c r="A437">
        <v>434</v>
      </c>
      <c r="B437" s="46">
        <v>45027</v>
      </c>
      <c r="C437" s="169">
        <v>50.322251453221597</v>
      </c>
      <c r="D437" s="169">
        <v>125.90182729691037</v>
      </c>
      <c r="E437" s="169">
        <f t="shared" si="29"/>
        <v>50.322251453221597</v>
      </c>
      <c r="F437" s="190" t="str">
        <f t="shared" si="24"/>
        <v/>
      </c>
      <c r="H437" t="str">
        <f t="shared" si="27"/>
        <v/>
      </c>
      <c r="I437" s="190" t="str">
        <f t="shared" si="26"/>
        <v/>
      </c>
    </row>
    <row r="438" spans="1:9">
      <c r="A438">
        <v>435</v>
      </c>
      <c r="B438" s="46">
        <v>45028</v>
      </c>
      <c r="C438" s="169">
        <v>26.62239486300227</v>
      </c>
      <c r="D438" s="169">
        <v>125.90182729691037</v>
      </c>
      <c r="E438" s="169">
        <f t="shared" si="29"/>
        <v>26.62239486300227</v>
      </c>
      <c r="F438" s="190" t="str">
        <f t="shared" si="24"/>
        <v/>
      </c>
      <c r="H438" t="str">
        <f t="shared" si="27"/>
        <v/>
      </c>
      <c r="I438" s="190" t="str">
        <f t="shared" si="26"/>
        <v/>
      </c>
    </row>
    <row r="439" spans="1:9">
      <c r="A439">
        <v>436</v>
      </c>
      <c r="B439" s="46">
        <v>45029</v>
      </c>
      <c r="C439" s="169">
        <v>33.460726938004143</v>
      </c>
      <c r="D439" s="169">
        <v>125.90182729691037</v>
      </c>
      <c r="E439" s="169">
        <f t="shared" si="29"/>
        <v>33.460726938004143</v>
      </c>
      <c r="F439" s="190" t="str">
        <f t="shared" si="24"/>
        <v/>
      </c>
      <c r="H439" t="str">
        <f t="shared" si="27"/>
        <v/>
      </c>
      <c r="I439" s="190" t="str">
        <f t="shared" si="26"/>
        <v/>
      </c>
    </row>
    <row r="440" spans="1:9">
      <c r="A440">
        <v>437</v>
      </c>
      <c r="B440" s="46">
        <v>45030</v>
      </c>
      <c r="C440" s="169">
        <v>32.087652683002275</v>
      </c>
      <c r="D440" s="169">
        <v>125.90182729691037</v>
      </c>
      <c r="E440" s="169">
        <f t="shared" si="29"/>
        <v>32.087652683002275</v>
      </c>
      <c r="F440" s="190" t="str">
        <f t="shared" si="24"/>
        <v/>
      </c>
      <c r="H440" t="str">
        <f t="shared" si="27"/>
        <v/>
      </c>
      <c r="I440" s="190" t="str">
        <f t="shared" si="26"/>
        <v/>
      </c>
    </row>
    <row r="441" spans="1:9">
      <c r="A441">
        <v>438</v>
      </c>
      <c r="B441" s="46">
        <v>45031</v>
      </c>
      <c r="C441" s="169">
        <v>26.979100495002275</v>
      </c>
      <c r="D441" s="169">
        <v>125.90182729691037</v>
      </c>
      <c r="E441" s="169">
        <f t="shared" si="29"/>
        <v>26.979100495002275</v>
      </c>
      <c r="F441" s="190" t="str">
        <f t="shared" si="24"/>
        <v>A</v>
      </c>
      <c r="G441" s="191">
        <f>IF(DAY(B441)=15,D441,"")</f>
        <v>125.90182729691037</v>
      </c>
      <c r="H441" t="str">
        <f t="shared" si="27"/>
        <v/>
      </c>
      <c r="I441" s="190" t="str">
        <f t="shared" si="26"/>
        <v>A</v>
      </c>
    </row>
    <row r="442" spans="1:9">
      <c r="A442">
        <v>439</v>
      </c>
      <c r="B442" s="46">
        <v>45032</v>
      </c>
      <c r="C442" s="169">
        <v>23.588325971002277</v>
      </c>
      <c r="D442" s="169">
        <v>125.90182729691037</v>
      </c>
      <c r="E442" s="169">
        <f t="shared" si="29"/>
        <v>23.588325971002277</v>
      </c>
      <c r="F442" s="190" t="str">
        <f t="shared" si="24"/>
        <v/>
      </c>
      <c r="H442" t="str">
        <f t="shared" si="27"/>
        <v/>
      </c>
      <c r="I442" s="190" t="str">
        <f t="shared" si="26"/>
        <v/>
      </c>
    </row>
    <row r="443" spans="1:9">
      <c r="A443">
        <v>440</v>
      </c>
      <c r="B443" s="46">
        <v>45033</v>
      </c>
      <c r="C443" s="169">
        <v>40.381294851002274</v>
      </c>
      <c r="D443" s="169">
        <v>125.90182729691037</v>
      </c>
      <c r="E443" s="169">
        <f t="shared" si="29"/>
        <v>40.381294851002274</v>
      </c>
      <c r="F443" s="190" t="str">
        <f t="shared" si="24"/>
        <v/>
      </c>
      <c r="H443" t="str">
        <f t="shared" si="27"/>
        <v/>
      </c>
      <c r="I443" s="190" t="str">
        <f t="shared" si="26"/>
        <v/>
      </c>
    </row>
    <row r="444" spans="1:9">
      <c r="A444">
        <v>441</v>
      </c>
      <c r="B444" s="46">
        <v>45034</v>
      </c>
      <c r="C444" s="169">
        <v>41.698311407002272</v>
      </c>
      <c r="D444" s="169">
        <v>125.90182729691037</v>
      </c>
      <c r="E444" s="169">
        <f t="shared" si="29"/>
        <v>41.698311407002272</v>
      </c>
      <c r="F444" s="190" t="str">
        <f t="shared" si="24"/>
        <v/>
      </c>
      <c r="H444" t="str">
        <f t="shared" si="27"/>
        <v/>
      </c>
      <c r="I444" s="190" t="str">
        <f t="shared" si="26"/>
        <v/>
      </c>
    </row>
    <row r="445" spans="1:9">
      <c r="A445">
        <v>442</v>
      </c>
      <c r="B445" s="46">
        <v>45035</v>
      </c>
      <c r="C445" s="169">
        <v>38.459751478523017</v>
      </c>
      <c r="D445" s="169">
        <v>125.90182729691037</v>
      </c>
      <c r="E445" s="169">
        <f t="shared" si="29"/>
        <v>38.459751478523017</v>
      </c>
      <c r="F445" s="190" t="str">
        <f t="shared" si="24"/>
        <v/>
      </c>
      <c r="H445" t="str">
        <f t="shared" si="27"/>
        <v/>
      </c>
      <c r="I445" s="190" t="str">
        <f t="shared" si="26"/>
        <v/>
      </c>
    </row>
    <row r="446" spans="1:9">
      <c r="A446">
        <v>443</v>
      </c>
      <c r="B446" s="46">
        <v>45036</v>
      </c>
      <c r="C446" s="169">
        <v>44.606724438528602</v>
      </c>
      <c r="D446" s="169">
        <v>125.90182729691037</v>
      </c>
      <c r="E446" s="169">
        <f t="shared" si="29"/>
        <v>44.606724438528602</v>
      </c>
      <c r="F446" s="190" t="str">
        <f t="shared" si="24"/>
        <v/>
      </c>
      <c r="H446" t="str">
        <f t="shared" si="27"/>
        <v/>
      </c>
      <c r="I446" s="190" t="str">
        <f t="shared" si="26"/>
        <v/>
      </c>
    </row>
    <row r="447" spans="1:9">
      <c r="A447">
        <v>444</v>
      </c>
      <c r="B447" s="46">
        <v>45037</v>
      </c>
      <c r="C447" s="169">
        <v>42.978956294528601</v>
      </c>
      <c r="D447" s="169">
        <v>125.90182729691037</v>
      </c>
      <c r="E447" s="169">
        <f t="shared" si="29"/>
        <v>42.978956294528601</v>
      </c>
      <c r="F447" s="190" t="str">
        <f t="shared" si="24"/>
        <v/>
      </c>
      <c r="H447" t="str">
        <f t="shared" si="27"/>
        <v/>
      </c>
      <c r="I447" s="190" t="str">
        <f t="shared" si="26"/>
        <v/>
      </c>
    </row>
    <row r="448" spans="1:9">
      <c r="A448">
        <v>445</v>
      </c>
      <c r="B448" s="46">
        <v>45038</v>
      </c>
      <c r="C448" s="169">
        <v>32.30674932252488</v>
      </c>
      <c r="D448" s="169">
        <v>125.90182729691037</v>
      </c>
      <c r="E448" s="169">
        <f t="shared" si="29"/>
        <v>32.30674932252488</v>
      </c>
      <c r="F448" s="190" t="str">
        <f t="shared" si="24"/>
        <v/>
      </c>
      <c r="H448" t="str">
        <f t="shared" si="27"/>
        <v/>
      </c>
      <c r="I448" s="190" t="str">
        <f t="shared" si="26"/>
        <v/>
      </c>
    </row>
    <row r="449" spans="1:9">
      <c r="A449">
        <v>446</v>
      </c>
      <c r="B449" s="46">
        <v>45039</v>
      </c>
      <c r="C449" s="169">
        <v>16.129574974524875</v>
      </c>
      <c r="D449" s="169">
        <v>125.90182729691037</v>
      </c>
      <c r="E449" s="169">
        <f t="shared" si="29"/>
        <v>16.129574974524875</v>
      </c>
      <c r="F449" s="190" t="str">
        <f t="shared" si="24"/>
        <v/>
      </c>
      <c r="H449" t="str">
        <f t="shared" si="27"/>
        <v/>
      </c>
      <c r="I449" s="190" t="str">
        <f t="shared" si="26"/>
        <v/>
      </c>
    </row>
    <row r="450" spans="1:9">
      <c r="A450">
        <v>447</v>
      </c>
      <c r="B450" s="46">
        <v>45040</v>
      </c>
      <c r="C450" s="169">
        <v>33.781601114526737</v>
      </c>
      <c r="D450" s="169">
        <v>125.90182729691037</v>
      </c>
      <c r="E450" s="169">
        <f t="shared" si="29"/>
        <v>33.781601114526737</v>
      </c>
      <c r="F450" s="190" t="str">
        <f t="shared" si="24"/>
        <v/>
      </c>
      <c r="H450" t="str">
        <f t="shared" si="27"/>
        <v/>
      </c>
      <c r="I450" s="190" t="str">
        <f t="shared" si="26"/>
        <v/>
      </c>
    </row>
    <row r="451" spans="1:9">
      <c r="A451">
        <v>448</v>
      </c>
      <c r="B451" s="46">
        <v>45041</v>
      </c>
      <c r="C451" s="169">
        <v>34.263615814526737</v>
      </c>
      <c r="D451" s="169">
        <v>125.90182729691037</v>
      </c>
      <c r="E451" s="169">
        <f t="shared" si="29"/>
        <v>34.263615814526737</v>
      </c>
      <c r="F451" s="190" t="str">
        <f t="shared" ref="F451:F514" si="30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7"/>
        <v/>
      </c>
      <c r="I451" s="190" t="str">
        <f t="shared" si="26"/>
        <v/>
      </c>
    </row>
    <row r="452" spans="1:9">
      <c r="A452">
        <v>449</v>
      </c>
      <c r="B452" s="46">
        <v>45042</v>
      </c>
      <c r="C452" s="169">
        <v>47.822112063296359</v>
      </c>
      <c r="D452" s="169">
        <v>125.90182729691037</v>
      </c>
      <c r="E452" s="169">
        <f t="shared" si="29"/>
        <v>47.822112063296359</v>
      </c>
      <c r="F452" s="190" t="str">
        <f t="shared" si="30"/>
        <v/>
      </c>
      <c r="H452" t="str">
        <f t="shared" si="27"/>
        <v/>
      </c>
      <c r="I452" s="190" t="str">
        <f t="shared" ref="I452:I515" si="31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45043</v>
      </c>
      <c r="C453" s="169">
        <v>51.846013083296363</v>
      </c>
      <c r="D453" s="169">
        <v>125.90182729691037</v>
      </c>
      <c r="E453" s="169">
        <f t="shared" si="29"/>
        <v>51.846013083296363</v>
      </c>
      <c r="F453" s="190" t="str">
        <f t="shared" si="30"/>
        <v/>
      </c>
      <c r="H453" t="str">
        <f t="shared" ref="H453:H516" si="32">IF(MONTH(B453)=1,IF(DAY(B453)=1,YEAR(B453),""),"")</f>
        <v/>
      </c>
      <c r="I453" s="190" t="str">
        <f t="shared" si="31"/>
        <v/>
      </c>
    </row>
    <row r="454" spans="1:9">
      <c r="A454">
        <v>451</v>
      </c>
      <c r="B454" s="46">
        <v>45044</v>
      </c>
      <c r="C454" s="169">
        <v>52.039187827300076</v>
      </c>
      <c r="D454" s="169">
        <v>125.90182729691037</v>
      </c>
      <c r="E454" s="169">
        <f t="shared" si="29"/>
        <v>52.039187827300076</v>
      </c>
      <c r="F454" s="190" t="str">
        <f t="shared" si="30"/>
        <v/>
      </c>
      <c r="H454" t="str">
        <f t="shared" si="32"/>
        <v/>
      </c>
      <c r="I454" s="190" t="str">
        <f t="shared" si="31"/>
        <v/>
      </c>
    </row>
    <row r="455" spans="1:9">
      <c r="A455">
        <v>452</v>
      </c>
      <c r="B455" s="46">
        <v>45045</v>
      </c>
      <c r="C455" s="169">
        <v>40.590203135296363</v>
      </c>
      <c r="D455" s="169">
        <v>125.90182729691037</v>
      </c>
      <c r="E455" s="169">
        <f t="shared" si="29"/>
        <v>40.590203135296363</v>
      </c>
      <c r="F455" s="190" t="str">
        <f t="shared" si="30"/>
        <v/>
      </c>
      <c r="H455" t="str">
        <f t="shared" si="32"/>
        <v/>
      </c>
      <c r="I455" s="190" t="str">
        <f t="shared" si="31"/>
        <v/>
      </c>
    </row>
    <row r="456" spans="1:9">
      <c r="A456">
        <v>453</v>
      </c>
      <c r="B456" s="46">
        <v>45046</v>
      </c>
      <c r="C456" s="169">
        <v>28.058505235298224</v>
      </c>
      <c r="D456" s="169">
        <v>125.90182729691037</v>
      </c>
      <c r="E456" s="169">
        <f t="shared" si="29"/>
        <v>28.058505235298224</v>
      </c>
      <c r="F456" s="190" t="str">
        <f t="shared" si="30"/>
        <v/>
      </c>
      <c r="H456" t="str">
        <f t="shared" si="32"/>
        <v/>
      </c>
      <c r="I456" s="190" t="str">
        <f t="shared" si="31"/>
        <v/>
      </c>
    </row>
    <row r="457" spans="1:9">
      <c r="A457">
        <v>454</v>
      </c>
      <c r="B457" s="46">
        <v>45047</v>
      </c>
      <c r="C457" s="169">
        <v>19.094722231298221</v>
      </c>
      <c r="D457" s="169">
        <v>98.741424078570617</v>
      </c>
      <c r="E457" s="169">
        <f t="shared" si="29"/>
        <v>19.094722231298221</v>
      </c>
      <c r="F457" s="190" t="str">
        <f t="shared" si="30"/>
        <v/>
      </c>
      <c r="H457" t="str">
        <f t="shared" si="32"/>
        <v/>
      </c>
      <c r="I457" s="190" t="str">
        <f t="shared" si="31"/>
        <v/>
      </c>
    </row>
    <row r="458" spans="1:9">
      <c r="A458">
        <v>455</v>
      </c>
      <c r="B458" s="46">
        <v>45048</v>
      </c>
      <c r="C458" s="169">
        <v>39.405765023296354</v>
      </c>
      <c r="D458" s="169">
        <v>98.741424078570617</v>
      </c>
      <c r="E458" s="169">
        <f t="shared" si="29"/>
        <v>39.405765023296354</v>
      </c>
      <c r="F458" s="190" t="str">
        <f t="shared" si="30"/>
        <v/>
      </c>
      <c r="H458" t="str">
        <f t="shared" si="32"/>
        <v/>
      </c>
      <c r="I458" s="190" t="str">
        <f t="shared" si="31"/>
        <v/>
      </c>
    </row>
    <row r="459" spans="1:9">
      <c r="A459">
        <v>456</v>
      </c>
      <c r="B459" s="46">
        <v>45049</v>
      </c>
      <c r="C459" s="169">
        <v>24.253473117605893</v>
      </c>
      <c r="D459" s="169">
        <v>98.741424078570617</v>
      </c>
      <c r="E459" s="169">
        <f t="shared" si="29"/>
        <v>24.253473117605893</v>
      </c>
      <c r="F459" s="190" t="str">
        <f t="shared" si="30"/>
        <v/>
      </c>
      <c r="H459" t="str">
        <f t="shared" si="32"/>
        <v/>
      </c>
      <c r="I459" s="190" t="str">
        <f t="shared" si="31"/>
        <v/>
      </c>
    </row>
    <row r="460" spans="1:9">
      <c r="A460">
        <v>457</v>
      </c>
      <c r="B460" s="46">
        <v>45050</v>
      </c>
      <c r="C460" s="169">
        <v>29.789511705604031</v>
      </c>
      <c r="D460" s="169">
        <v>98.741424078570617</v>
      </c>
      <c r="E460" s="169">
        <f t="shared" si="29"/>
        <v>29.789511705604031</v>
      </c>
      <c r="F460" s="190" t="str">
        <f t="shared" si="30"/>
        <v/>
      </c>
      <c r="H460" t="str">
        <f t="shared" si="32"/>
        <v/>
      </c>
      <c r="I460" s="190" t="str">
        <f t="shared" si="31"/>
        <v/>
      </c>
    </row>
    <row r="461" spans="1:9">
      <c r="A461">
        <v>458</v>
      </c>
      <c r="B461" s="46">
        <v>45051</v>
      </c>
      <c r="C461" s="169">
        <v>35.531756725605895</v>
      </c>
      <c r="D461" s="169">
        <v>98.741424078570617</v>
      </c>
      <c r="E461" s="169">
        <f t="shared" si="29"/>
        <v>35.531756725605895</v>
      </c>
      <c r="F461" s="190" t="str">
        <f t="shared" si="30"/>
        <v/>
      </c>
      <c r="H461" t="str">
        <f t="shared" si="32"/>
        <v/>
      </c>
      <c r="I461" s="190" t="str">
        <f t="shared" si="31"/>
        <v/>
      </c>
    </row>
    <row r="462" spans="1:9">
      <c r="A462">
        <v>459</v>
      </c>
      <c r="B462" s="46">
        <v>45052</v>
      </c>
      <c r="C462" s="169">
        <v>22.35288369360217</v>
      </c>
      <c r="D462" s="169">
        <v>98.741424078570617</v>
      </c>
      <c r="E462" s="169">
        <f t="shared" si="29"/>
        <v>22.35288369360217</v>
      </c>
      <c r="F462" s="190" t="str">
        <f t="shared" si="30"/>
        <v/>
      </c>
      <c r="H462" t="str">
        <f t="shared" si="32"/>
        <v/>
      </c>
      <c r="I462" s="190" t="str">
        <f t="shared" si="31"/>
        <v/>
      </c>
    </row>
    <row r="463" spans="1:9">
      <c r="A463">
        <v>460</v>
      </c>
      <c r="B463" s="46">
        <v>45053</v>
      </c>
      <c r="C463" s="169">
        <v>20.947856357607758</v>
      </c>
      <c r="D463" s="169">
        <v>98.741424078570617</v>
      </c>
      <c r="E463" s="169">
        <f t="shared" ref="E463:E526" si="33">IF(C463&lt;D463,C463,D463)</f>
        <v>20.947856357607758</v>
      </c>
      <c r="F463" s="190" t="str">
        <f t="shared" si="30"/>
        <v/>
      </c>
      <c r="H463" t="str">
        <f t="shared" si="32"/>
        <v/>
      </c>
      <c r="I463" s="190" t="str">
        <f t="shared" si="31"/>
        <v/>
      </c>
    </row>
    <row r="464" spans="1:9">
      <c r="A464">
        <v>461</v>
      </c>
      <c r="B464" s="46">
        <v>45054</v>
      </c>
      <c r="C464" s="169">
        <v>34.689995977604035</v>
      </c>
      <c r="D464" s="169">
        <v>98.741424078570617</v>
      </c>
      <c r="E464" s="169">
        <f t="shared" si="33"/>
        <v>34.689995977604035</v>
      </c>
      <c r="F464" s="190" t="str">
        <f t="shared" si="30"/>
        <v/>
      </c>
      <c r="H464" t="str">
        <f t="shared" si="32"/>
        <v/>
      </c>
      <c r="I464" s="190" t="str">
        <f t="shared" si="31"/>
        <v/>
      </c>
    </row>
    <row r="465" spans="1:9">
      <c r="A465">
        <v>462</v>
      </c>
      <c r="B465" s="46">
        <v>45055</v>
      </c>
      <c r="C465" s="169">
        <v>23.200321058604029</v>
      </c>
      <c r="D465" s="169">
        <v>98.741424078570617</v>
      </c>
      <c r="E465" s="169">
        <f t="shared" si="33"/>
        <v>23.200321058604029</v>
      </c>
      <c r="F465" s="190" t="str">
        <f t="shared" si="30"/>
        <v/>
      </c>
      <c r="H465" t="str">
        <f t="shared" si="32"/>
        <v/>
      </c>
      <c r="I465" s="190" t="str">
        <f t="shared" si="31"/>
        <v/>
      </c>
    </row>
    <row r="466" spans="1:9">
      <c r="A466">
        <v>463</v>
      </c>
      <c r="B466" s="46">
        <v>45056</v>
      </c>
      <c r="C466" s="169">
        <v>30.85524472361184</v>
      </c>
      <c r="D466" s="169">
        <v>98.741424078570617</v>
      </c>
      <c r="E466" s="169">
        <f t="shared" si="33"/>
        <v>30.85524472361184</v>
      </c>
      <c r="F466" s="190" t="str">
        <f t="shared" si="30"/>
        <v/>
      </c>
      <c r="H466" t="str">
        <f t="shared" si="32"/>
        <v/>
      </c>
      <c r="I466" s="190" t="str">
        <f t="shared" si="31"/>
        <v/>
      </c>
    </row>
    <row r="467" spans="1:9">
      <c r="A467">
        <v>464</v>
      </c>
      <c r="B467" s="46">
        <v>45057</v>
      </c>
      <c r="C467" s="169">
        <v>26.687434412613701</v>
      </c>
      <c r="D467" s="169">
        <v>98.741424078570617</v>
      </c>
      <c r="E467" s="169">
        <f t="shared" si="33"/>
        <v>26.687434412613701</v>
      </c>
      <c r="F467" s="190" t="str">
        <f t="shared" si="30"/>
        <v/>
      </c>
      <c r="H467" t="str">
        <f t="shared" si="32"/>
        <v/>
      </c>
      <c r="I467" s="190" t="str">
        <f t="shared" si="31"/>
        <v/>
      </c>
    </row>
    <row r="468" spans="1:9">
      <c r="A468">
        <v>465</v>
      </c>
      <c r="B468" s="46">
        <v>45058</v>
      </c>
      <c r="C468" s="169">
        <v>24.748296420613705</v>
      </c>
      <c r="D468" s="169">
        <v>98.741424078570617</v>
      </c>
      <c r="E468" s="169">
        <f t="shared" si="33"/>
        <v>24.748296420613705</v>
      </c>
      <c r="F468" s="190" t="str">
        <f t="shared" si="30"/>
        <v/>
      </c>
      <c r="H468" t="str">
        <f t="shared" si="32"/>
        <v/>
      </c>
      <c r="I468" s="190" t="str">
        <f t="shared" si="31"/>
        <v/>
      </c>
    </row>
    <row r="469" spans="1:9">
      <c r="A469">
        <v>466</v>
      </c>
      <c r="B469" s="46">
        <v>45059</v>
      </c>
      <c r="C469" s="169">
        <v>14.840623304609981</v>
      </c>
      <c r="D469" s="169">
        <v>98.741424078570617</v>
      </c>
      <c r="E469" s="169">
        <f t="shared" si="33"/>
        <v>14.840623304609981</v>
      </c>
      <c r="F469" s="190" t="str">
        <f t="shared" si="30"/>
        <v/>
      </c>
      <c r="H469" t="str">
        <f t="shared" si="32"/>
        <v/>
      </c>
      <c r="I469" s="190" t="str">
        <f t="shared" si="31"/>
        <v/>
      </c>
    </row>
    <row r="470" spans="1:9">
      <c r="A470">
        <v>467</v>
      </c>
      <c r="B470" s="46">
        <v>45060</v>
      </c>
      <c r="C470" s="169">
        <v>12.583411300613701</v>
      </c>
      <c r="D470" s="169">
        <v>98.741424078570617</v>
      </c>
      <c r="E470" s="169">
        <f t="shared" si="33"/>
        <v>12.583411300613701</v>
      </c>
      <c r="F470" s="190" t="str">
        <f t="shared" si="30"/>
        <v/>
      </c>
      <c r="H470" t="str">
        <f t="shared" si="32"/>
        <v/>
      </c>
      <c r="I470" s="190" t="str">
        <f t="shared" si="31"/>
        <v/>
      </c>
    </row>
    <row r="471" spans="1:9">
      <c r="A471">
        <v>468</v>
      </c>
      <c r="B471" s="46">
        <v>45061</v>
      </c>
      <c r="C471" s="169">
        <v>19.699402096613703</v>
      </c>
      <c r="D471" s="169">
        <v>98.741424078570617</v>
      </c>
      <c r="E471" s="169">
        <f t="shared" si="33"/>
        <v>19.699402096613703</v>
      </c>
      <c r="F471" s="190" t="str">
        <f t="shared" si="30"/>
        <v>M</v>
      </c>
      <c r="G471" s="191">
        <f>IF(DAY(B471)=15,D471,"")</f>
        <v>98.741424078570617</v>
      </c>
      <c r="H471" t="str">
        <f t="shared" si="32"/>
        <v/>
      </c>
      <c r="I471" s="190" t="str">
        <f t="shared" si="31"/>
        <v>M</v>
      </c>
    </row>
    <row r="472" spans="1:9">
      <c r="A472">
        <v>469</v>
      </c>
      <c r="B472" s="46">
        <v>45062</v>
      </c>
      <c r="C472" s="169">
        <v>16.314681832609974</v>
      </c>
      <c r="D472" s="169">
        <v>98.741424078570617</v>
      </c>
      <c r="E472" s="169">
        <f t="shared" si="33"/>
        <v>16.314681832609974</v>
      </c>
      <c r="F472" s="190" t="str">
        <f t="shared" si="30"/>
        <v/>
      </c>
      <c r="H472" t="str">
        <f t="shared" si="32"/>
        <v/>
      </c>
      <c r="I472" s="190" t="str">
        <f t="shared" si="31"/>
        <v/>
      </c>
    </row>
    <row r="473" spans="1:9">
      <c r="A473">
        <v>470</v>
      </c>
      <c r="B473" s="46">
        <v>45063</v>
      </c>
      <c r="C473" s="169">
        <v>12.384628724485975</v>
      </c>
      <c r="D473" s="169">
        <v>98.741424078570617</v>
      </c>
      <c r="E473" s="169">
        <f t="shared" si="33"/>
        <v>12.384628724485975</v>
      </c>
      <c r="F473" s="190" t="str">
        <f t="shared" si="30"/>
        <v/>
      </c>
      <c r="H473" t="str">
        <f t="shared" si="32"/>
        <v/>
      </c>
      <c r="I473" s="190" t="str">
        <f t="shared" si="31"/>
        <v/>
      </c>
    </row>
    <row r="474" spans="1:9">
      <c r="A474">
        <v>471</v>
      </c>
      <c r="B474" s="46">
        <v>45064</v>
      </c>
      <c r="C474" s="169">
        <v>16.360547560484111</v>
      </c>
      <c r="D474" s="169">
        <v>98.741424078570617</v>
      </c>
      <c r="E474" s="169">
        <f t="shared" si="33"/>
        <v>16.360547560484111</v>
      </c>
      <c r="F474" s="190" t="str">
        <f t="shared" si="30"/>
        <v/>
      </c>
      <c r="H474" t="str">
        <f t="shared" si="32"/>
        <v/>
      </c>
      <c r="I474" s="190" t="str">
        <f t="shared" si="31"/>
        <v/>
      </c>
    </row>
    <row r="475" spans="1:9">
      <c r="A475">
        <v>472</v>
      </c>
      <c r="B475" s="46">
        <v>45065</v>
      </c>
      <c r="C475" s="169">
        <v>22.062701252485976</v>
      </c>
      <c r="D475" s="169">
        <v>98.741424078570617</v>
      </c>
      <c r="E475" s="169">
        <f t="shared" si="33"/>
        <v>22.062701252485976</v>
      </c>
      <c r="F475" s="190" t="str">
        <f t="shared" si="30"/>
        <v/>
      </c>
      <c r="H475" t="str">
        <f t="shared" si="32"/>
        <v/>
      </c>
      <c r="I475" s="190" t="str">
        <f t="shared" si="31"/>
        <v/>
      </c>
    </row>
    <row r="476" spans="1:9">
      <c r="A476">
        <v>473</v>
      </c>
      <c r="B476" s="46">
        <v>45066</v>
      </c>
      <c r="C476" s="169">
        <v>20.187922392484115</v>
      </c>
      <c r="D476" s="169">
        <v>98.741424078570617</v>
      </c>
      <c r="E476" s="169">
        <f t="shared" si="33"/>
        <v>20.187922392484115</v>
      </c>
      <c r="F476" s="190" t="str">
        <f t="shared" si="30"/>
        <v/>
      </c>
      <c r="H476" t="str">
        <f t="shared" si="32"/>
        <v/>
      </c>
      <c r="I476" s="190" t="str">
        <f t="shared" si="31"/>
        <v/>
      </c>
    </row>
    <row r="477" spans="1:9">
      <c r="A477">
        <v>474</v>
      </c>
      <c r="B477" s="46">
        <v>45067</v>
      </c>
      <c r="C477" s="169">
        <v>23.558985800484109</v>
      </c>
      <c r="D477" s="169">
        <v>98.741424078570617</v>
      </c>
      <c r="E477" s="169">
        <f t="shared" si="33"/>
        <v>23.558985800484109</v>
      </c>
      <c r="F477" s="190" t="str">
        <f t="shared" si="30"/>
        <v/>
      </c>
      <c r="H477" t="str">
        <f t="shared" si="32"/>
        <v/>
      </c>
      <c r="I477" s="190" t="str">
        <f t="shared" si="31"/>
        <v/>
      </c>
    </row>
    <row r="478" spans="1:9">
      <c r="A478">
        <v>475</v>
      </c>
      <c r="B478" s="46">
        <v>45068</v>
      </c>
      <c r="C478" s="169">
        <v>46.20527082448784</v>
      </c>
      <c r="D478" s="169">
        <v>98.741424078570617</v>
      </c>
      <c r="E478" s="169">
        <f t="shared" si="33"/>
        <v>46.20527082448784</v>
      </c>
      <c r="F478" s="190" t="str">
        <f t="shared" si="30"/>
        <v/>
      </c>
      <c r="H478" t="str">
        <f t="shared" si="32"/>
        <v/>
      </c>
      <c r="I478" s="190" t="str">
        <f t="shared" si="31"/>
        <v/>
      </c>
    </row>
    <row r="479" spans="1:9">
      <c r="A479">
        <v>476</v>
      </c>
      <c r="B479" s="46">
        <v>45069</v>
      </c>
      <c r="C479" s="169">
        <v>35.948164148484111</v>
      </c>
      <c r="D479" s="169">
        <v>98.741424078570617</v>
      </c>
      <c r="E479" s="169">
        <f t="shared" si="33"/>
        <v>35.948164148484111</v>
      </c>
      <c r="F479" s="190" t="str">
        <f t="shared" si="30"/>
        <v/>
      </c>
      <c r="H479" t="str">
        <f t="shared" si="32"/>
        <v/>
      </c>
      <c r="I479" s="190" t="str">
        <f t="shared" si="31"/>
        <v/>
      </c>
    </row>
    <row r="480" spans="1:9">
      <c r="A480">
        <v>477</v>
      </c>
      <c r="B480" s="46">
        <v>45070</v>
      </c>
      <c r="C480" s="169">
        <v>37.116430182011072</v>
      </c>
      <c r="D480" s="169">
        <v>98.741424078570617</v>
      </c>
      <c r="E480" s="169">
        <f t="shared" si="33"/>
        <v>37.116430182011072</v>
      </c>
      <c r="F480" s="190" t="str">
        <f t="shared" si="30"/>
        <v/>
      </c>
      <c r="H480" t="str">
        <f t="shared" si="32"/>
        <v/>
      </c>
      <c r="I480" s="190" t="str">
        <f t="shared" si="31"/>
        <v/>
      </c>
    </row>
    <row r="481" spans="1:9">
      <c r="A481">
        <v>478</v>
      </c>
      <c r="B481" s="46">
        <v>45071</v>
      </c>
      <c r="C481" s="169">
        <v>31.226979650009206</v>
      </c>
      <c r="D481" s="169">
        <v>98.741424078570617</v>
      </c>
      <c r="E481" s="169">
        <f t="shared" si="33"/>
        <v>31.226979650009206</v>
      </c>
      <c r="F481" s="190" t="str">
        <f t="shared" si="30"/>
        <v/>
      </c>
      <c r="H481" t="str">
        <f t="shared" si="32"/>
        <v/>
      </c>
      <c r="I481" s="190" t="str">
        <f t="shared" si="31"/>
        <v/>
      </c>
    </row>
    <row r="482" spans="1:9">
      <c r="A482">
        <v>479</v>
      </c>
      <c r="B482" s="46">
        <v>45072</v>
      </c>
      <c r="C482" s="169">
        <v>26.447559566012934</v>
      </c>
      <c r="D482" s="169">
        <v>98.741424078570617</v>
      </c>
      <c r="E482" s="169">
        <f t="shared" si="33"/>
        <v>26.447559566012934</v>
      </c>
      <c r="F482" s="190" t="str">
        <f t="shared" si="30"/>
        <v/>
      </c>
      <c r="H482" t="str">
        <f t="shared" si="32"/>
        <v/>
      </c>
      <c r="I482" s="190" t="str">
        <f t="shared" si="31"/>
        <v/>
      </c>
    </row>
    <row r="483" spans="1:9">
      <c r="A483">
        <v>480</v>
      </c>
      <c r="B483" s="46">
        <v>45073</v>
      </c>
      <c r="C483" s="169">
        <v>36.083278978012935</v>
      </c>
      <c r="D483" s="169">
        <v>98.741424078570617</v>
      </c>
      <c r="E483" s="169">
        <f t="shared" si="33"/>
        <v>36.083278978012935</v>
      </c>
      <c r="F483" s="190" t="str">
        <f t="shared" si="30"/>
        <v/>
      </c>
      <c r="H483" t="str">
        <f t="shared" si="32"/>
        <v/>
      </c>
      <c r="I483" s="190" t="str">
        <f t="shared" si="31"/>
        <v/>
      </c>
    </row>
    <row r="484" spans="1:9">
      <c r="A484">
        <v>481</v>
      </c>
      <c r="B484" s="46">
        <v>45074</v>
      </c>
      <c r="C484" s="169">
        <v>27.348481378011069</v>
      </c>
      <c r="D484" s="169">
        <v>98.741424078570617</v>
      </c>
      <c r="E484" s="169">
        <f t="shared" si="33"/>
        <v>27.348481378011069</v>
      </c>
      <c r="F484" s="190" t="str">
        <f t="shared" si="30"/>
        <v/>
      </c>
      <c r="H484" t="str">
        <f t="shared" si="32"/>
        <v/>
      </c>
      <c r="I484" s="190" t="str">
        <f t="shared" si="31"/>
        <v/>
      </c>
    </row>
    <row r="485" spans="1:9">
      <c r="A485">
        <v>482</v>
      </c>
      <c r="B485" s="46">
        <v>45075</v>
      </c>
      <c r="C485" s="169">
        <v>37.985107738009212</v>
      </c>
      <c r="D485" s="169">
        <v>98.741424078570617</v>
      </c>
      <c r="E485" s="169">
        <f t="shared" si="33"/>
        <v>37.985107738009212</v>
      </c>
      <c r="F485" s="190" t="str">
        <f t="shared" si="30"/>
        <v/>
      </c>
      <c r="H485" t="str">
        <f t="shared" si="32"/>
        <v/>
      </c>
      <c r="I485" s="190" t="str">
        <f t="shared" si="31"/>
        <v/>
      </c>
    </row>
    <row r="486" spans="1:9">
      <c r="A486">
        <v>483</v>
      </c>
      <c r="B486" s="46">
        <v>45076</v>
      </c>
      <c r="C486" s="169">
        <v>53.444317844011074</v>
      </c>
      <c r="D486" s="169">
        <v>98.741424078570617</v>
      </c>
      <c r="E486" s="169">
        <f t="shared" si="33"/>
        <v>53.444317844011074</v>
      </c>
      <c r="F486" s="190" t="str">
        <f t="shared" si="30"/>
        <v/>
      </c>
      <c r="H486" t="str">
        <f t="shared" si="32"/>
        <v/>
      </c>
      <c r="I486" s="190" t="str">
        <f t="shared" si="31"/>
        <v/>
      </c>
    </row>
    <row r="487" spans="1:9">
      <c r="A487">
        <v>484</v>
      </c>
      <c r="B487" s="46">
        <v>45077</v>
      </c>
      <c r="C487" s="169">
        <v>50.229088330899209</v>
      </c>
      <c r="D487" s="169">
        <v>98.741424078570617</v>
      </c>
      <c r="E487" s="169">
        <f t="shared" si="33"/>
        <v>50.229088330899209</v>
      </c>
      <c r="F487" s="190" t="str">
        <f t="shared" si="30"/>
        <v/>
      </c>
      <c r="H487" t="str">
        <f t="shared" si="32"/>
        <v/>
      </c>
      <c r="I487" s="190" t="str">
        <f t="shared" si="31"/>
        <v/>
      </c>
    </row>
    <row r="488" spans="1:9">
      <c r="A488">
        <v>485</v>
      </c>
      <c r="B488" s="46">
        <v>45078</v>
      </c>
      <c r="C488" s="169">
        <v>60.779131178901082</v>
      </c>
      <c r="D488" s="169">
        <v>62.091495991055417</v>
      </c>
      <c r="E488" s="169">
        <f t="shared" si="33"/>
        <v>60.779131178901082</v>
      </c>
      <c r="F488" s="190" t="str">
        <f t="shared" si="30"/>
        <v/>
      </c>
      <c r="H488" t="str">
        <f t="shared" si="32"/>
        <v/>
      </c>
      <c r="I488" s="190" t="str">
        <f t="shared" si="31"/>
        <v/>
      </c>
    </row>
    <row r="489" spans="1:9">
      <c r="A489">
        <v>486</v>
      </c>
      <c r="B489" s="46">
        <v>45079</v>
      </c>
      <c r="C489" s="169">
        <v>61.613809250901078</v>
      </c>
      <c r="D489" s="169">
        <v>62.091495991055417</v>
      </c>
      <c r="E489" s="169">
        <f t="shared" si="33"/>
        <v>61.613809250901078</v>
      </c>
      <c r="F489" s="190" t="str">
        <f t="shared" si="30"/>
        <v/>
      </c>
      <c r="H489" t="str">
        <f t="shared" si="32"/>
        <v/>
      </c>
      <c r="I489" s="190" t="str">
        <f t="shared" si="31"/>
        <v/>
      </c>
    </row>
    <row r="490" spans="1:9">
      <c r="A490">
        <v>487</v>
      </c>
      <c r="B490" s="46">
        <v>45080</v>
      </c>
      <c r="C490" s="169">
        <v>40.712711482899209</v>
      </c>
      <c r="D490" s="169">
        <v>62.091495991055417</v>
      </c>
      <c r="E490" s="169">
        <f t="shared" si="33"/>
        <v>40.712711482899209</v>
      </c>
      <c r="F490" s="190" t="str">
        <f t="shared" si="30"/>
        <v/>
      </c>
      <c r="H490" t="str">
        <f t="shared" si="32"/>
        <v/>
      </c>
      <c r="I490" s="190" t="str">
        <f t="shared" si="31"/>
        <v/>
      </c>
    </row>
    <row r="491" spans="1:9">
      <c r="A491">
        <v>488</v>
      </c>
      <c r="B491" s="46">
        <v>45081</v>
      </c>
      <c r="C491" s="169">
        <v>32.857694770899215</v>
      </c>
      <c r="D491" s="169">
        <v>62.091495991055417</v>
      </c>
      <c r="E491" s="169">
        <f t="shared" si="33"/>
        <v>32.857694770899215</v>
      </c>
      <c r="F491" s="190" t="str">
        <f t="shared" si="30"/>
        <v/>
      </c>
      <c r="H491" t="str">
        <f t="shared" si="32"/>
        <v/>
      </c>
      <c r="I491" s="190" t="str">
        <f t="shared" si="31"/>
        <v/>
      </c>
    </row>
    <row r="492" spans="1:9">
      <c r="A492">
        <v>489</v>
      </c>
      <c r="B492" s="46">
        <v>45082</v>
      </c>
      <c r="C492" s="169">
        <v>59.050819934901085</v>
      </c>
      <c r="D492" s="169">
        <v>62.091495991055417</v>
      </c>
      <c r="E492" s="169">
        <f t="shared" si="33"/>
        <v>59.050819934901085</v>
      </c>
      <c r="F492" s="190" t="str">
        <f t="shared" si="30"/>
        <v/>
      </c>
      <c r="H492" t="str">
        <f t="shared" si="32"/>
        <v/>
      </c>
      <c r="I492" s="190" t="str">
        <f t="shared" si="31"/>
        <v/>
      </c>
    </row>
    <row r="493" spans="1:9">
      <c r="A493">
        <v>490</v>
      </c>
      <c r="B493" s="46">
        <v>45083</v>
      </c>
      <c r="C493" s="169">
        <v>56.63656027489921</v>
      </c>
      <c r="D493" s="169">
        <v>62.091495991055417</v>
      </c>
      <c r="E493" s="169">
        <f t="shared" si="33"/>
        <v>56.63656027489921</v>
      </c>
      <c r="F493" s="190" t="str">
        <f t="shared" si="30"/>
        <v/>
      </c>
      <c r="H493" t="str">
        <f t="shared" si="32"/>
        <v/>
      </c>
      <c r="I493" s="190" t="str">
        <f t="shared" si="31"/>
        <v/>
      </c>
    </row>
    <row r="494" spans="1:9">
      <c r="A494">
        <v>491</v>
      </c>
      <c r="B494" s="46">
        <v>45084</v>
      </c>
      <c r="C494" s="169">
        <v>69.214255720859512</v>
      </c>
      <c r="D494" s="169">
        <v>62.091495991055417</v>
      </c>
      <c r="E494" s="169">
        <f t="shared" si="33"/>
        <v>62.091495991055417</v>
      </c>
      <c r="F494" s="190" t="str">
        <f t="shared" si="30"/>
        <v/>
      </c>
      <c r="H494" t="str">
        <f t="shared" si="32"/>
        <v/>
      </c>
      <c r="I494" s="190" t="str">
        <f t="shared" si="31"/>
        <v/>
      </c>
    </row>
    <row r="495" spans="1:9">
      <c r="A495">
        <v>492</v>
      </c>
      <c r="B495" s="46">
        <v>45085</v>
      </c>
      <c r="C495" s="169">
        <v>72.875898024859524</v>
      </c>
      <c r="D495" s="169">
        <v>62.091495991055417</v>
      </c>
      <c r="E495" s="169">
        <f t="shared" si="33"/>
        <v>62.091495991055417</v>
      </c>
      <c r="F495" s="190" t="str">
        <f t="shared" si="30"/>
        <v/>
      </c>
      <c r="H495" t="str">
        <f t="shared" si="32"/>
        <v/>
      </c>
      <c r="I495" s="190" t="str">
        <f t="shared" si="31"/>
        <v/>
      </c>
    </row>
    <row r="496" spans="1:9">
      <c r="A496">
        <v>493</v>
      </c>
      <c r="B496" s="46">
        <v>45086</v>
      </c>
      <c r="C496" s="169">
        <v>63.180801376857652</v>
      </c>
      <c r="D496" s="169">
        <v>62.091495991055417</v>
      </c>
      <c r="E496" s="169">
        <f t="shared" si="33"/>
        <v>62.091495991055417</v>
      </c>
      <c r="F496" s="190" t="str">
        <f t="shared" si="30"/>
        <v/>
      </c>
      <c r="H496" t="str">
        <f t="shared" si="32"/>
        <v/>
      </c>
      <c r="I496" s="190" t="str">
        <f t="shared" si="31"/>
        <v/>
      </c>
    </row>
    <row r="497" spans="1:9">
      <c r="A497">
        <v>494</v>
      </c>
      <c r="B497" s="46">
        <v>45087</v>
      </c>
      <c r="C497" s="169">
        <v>60.43962682885951</v>
      </c>
      <c r="D497" s="169">
        <v>62.091495991055417</v>
      </c>
      <c r="E497" s="169">
        <f t="shared" si="33"/>
        <v>60.43962682885951</v>
      </c>
      <c r="F497" s="190" t="str">
        <f t="shared" si="30"/>
        <v/>
      </c>
      <c r="H497" t="str">
        <f t="shared" si="32"/>
        <v/>
      </c>
      <c r="I497" s="190" t="str">
        <f t="shared" si="31"/>
        <v/>
      </c>
    </row>
    <row r="498" spans="1:9">
      <c r="A498">
        <v>495</v>
      </c>
      <c r="B498" s="46">
        <v>45088</v>
      </c>
      <c r="C498" s="169">
        <v>51.759126908859514</v>
      </c>
      <c r="D498" s="169">
        <v>62.091495991055417</v>
      </c>
      <c r="E498" s="169">
        <f t="shared" si="33"/>
        <v>51.759126908859514</v>
      </c>
      <c r="F498" s="190" t="str">
        <f t="shared" si="30"/>
        <v/>
      </c>
      <c r="H498" t="str">
        <f t="shared" si="32"/>
        <v/>
      </c>
      <c r="I498" s="190" t="str">
        <f t="shared" si="31"/>
        <v/>
      </c>
    </row>
    <row r="499" spans="1:9">
      <c r="A499">
        <v>496</v>
      </c>
      <c r="B499" s="46">
        <v>45089</v>
      </c>
      <c r="C499" s="169">
        <v>78.445429872859521</v>
      </c>
      <c r="D499" s="169">
        <v>62.091495991055417</v>
      </c>
      <c r="E499" s="169">
        <f t="shared" si="33"/>
        <v>62.091495991055417</v>
      </c>
      <c r="F499" s="190" t="str">
        <f t="shared" si="30"/>
        <v/>
      </c>
      <c r="H499" t="str">
        <f t="shared" si="32"/>
        <v/>
      </c>
      <c r="I499" s="190" t="str">
        <f t="shared" si="31"/>
        <v/>
      </c>
    </row>
    <row r="500" spans="1:9">
      <c r="A500">
        <v>497</v>
      </c>
      <c r="B500" s="46">
        <v>45090</v>
      </c>
      <c r="C500" s="169">
        <v>74.472029744859512</v>
      </c>
      <c r="D500" s="169">
        <v>62.091495991055417</v>
      </c>
      <c r="E500" s="169">
        <f t="shared" si="33"/>
        <v>62.091495991055417</v>
      </c>
      <c r="F500" s="190" t="str">
        <f t="shared" si="30"/>
        <v/>
      </c>
      <c r="H500" t="str">
        <f t="shared" si="32"/>
        <v/>
      </c>
      <c r="I500" s="190" t="str">
        <f t="shared" si="31"/>
        <v/>
      </c>
    </row>
    <row r="501" spans="1:9">
      <c r="A501">
        <v>498</v>
      </c>
      <c r="B501" s="46">
        <v>45091</v>
      </c>
      <c r="C501" s="169">
        <v>61.48177375849162</v>
      </c>
      <c r="D501" s="169">
        <v>62.091495991055417</v>
      </c>
      <c r="E501" s="169">
        <f t="shared" si="33"/>
        <v>61.48177375849162</v>
      </c>
      <c r="F501" s="190" t="str">
        <f t="shared" si="30"/>
        <v/>
      </c>
      <c r="H501" t="str">
        <f t="shared" si="32"/>
        <v/>
      </c>
      <c r="I501" s="190" t="str">
        <f t="shared" si="31"/>
        <v/>
      </c>
    </row>
    <row r="502" spans="1:9">
      <c r="A502">
        <v>499</v>
      </c>
      <c r="B502" s="46">
        <v>45092</v>
      </c>
      <c r="C502" s="169">
        <v>69.867611942491621</v>
      </c>
      <c r="D502" s="169">
        <v>62.091495991055417</v>
      </c>
      <c r="E502" s="169">
        <f t="shared" si="33"/>
        <v>62.091495991055417</v>
      </c>
      <c r="F502" s="190" t="str">
        <f t="shared" si="30"/>
        <v>J</v>
      </c>
      <c r="G502" s="191">
        <f>IF(DAY(B502)=15,D502,"")</f>
        <v>62.091495991055417</v>
      </c>
      <c r="H502" t="str">
        <f t="shared" si="32"/>
        <v/>
      </c>
      <c r="I502" s="190" t="str">
        <f t="shared" si="31"/>
        <v>J</v>
      </c>
    </row>
    <row r="503" spans="1:9">
      <c r="A503">
        <v>500</v>
      </c>
      <c r="B503" s="46">
        <v>45093</v>
      </c>
      <c r="C503" s="169">
        <v>78.254237598495337</v>
      </c>
      <c r="D503" s="169">
        <v>62.091495991055417</v>
      </c>
      <c r="E503" s="169">
        <f t="shared" si="33"/>
        <v>62.091495991055417</v>
      </c>
      <c r="F503" s="190" t="str">
        <f t="shared" si="30"/>
        <v/>
      </c>
      <c r="H503" t="str">
        <f t="shared" si="32"/>
        <v/>
      </c>
      <c r="I503" s="190" t="str">
        <f t="shared" si="31"/>
        <v/>
      </c>
    </row>
    <row r="504" spans="1:9">
      <c r="A504">
        <v>501</v>
      </c>
      <c r="B504" s="46">
        <v>45094</v>
      </c>
      <c r="C504" s="169">
        <v>56.491981126493485</v>
      </c>
      <c r="D504" s="169">
        <v>62.091495991055417</v>
      </c>
      <c r="E504" s="169">
        <f t="shared" si="33"/>
        <v>56.491981126493485</v>
      </c>
      <c r="F504" s="190" t="str">
        <f t="shared" si="30"/>
        <v/>
      </c>
      <c r="H504" t="str">
        <f t="shared" si="32"/>
        <v/>
      </c>
      <c r="I504" s="190" t="str">
        <f t="shared" si="31"/>
        <v/>
      </c>
    </row>
    <row r="505" spans="1:9">
      <c r="A505">
        <v>502</v>
      </c>
      <c r="B505" s="46">
        <v>45095</v>
      </c>
      <c r="C505" s="169">
        <v>40.625565390491616</v>
      </c>
      <c r="D505" s="169">
        <v>62.091495991055417</v>
      </c>
      <c r="E505" s="169">
        <f t="shared" si="33"/>
        <v>40.625565390491616</v>
      </c>
      <c r="F505" s="190" t="str">
        <f t="shared" si="30"/>
        <v/>
      </c>
      <c r="H505" t="str">
        <f t="shared" si="32"/>
        <v/>
      </c>
      <c r="I505" s="190" t="str">
        <f t="shared" si="31"/>
        <v/>
      </c>
    </row>
    <row r="506" spans="1:9">
      <c r="A506">
        <v>503</v>
      </c>
      <c r="B506" s="46">
        <v>45096</v>
      </c>
      <c r="C506" s="169">
        <v>63.964851278493484</v>
      </c>
      <c r="D506" s="169">
        <v>62.091495991055417</v>
      </c>
      <c r="E506" s="169">
        <f t="shared" si="33"/>
        <v>62.091495991055417</v>
      </c>
      <c r="F506" s="190" t="str">
        <f t="shared" si="30"/>
        <v/>
      </c>
      <c r="H506" t="str">
        <f t="shared" si="32"/>
        <v/>
      </c>
      <c r="I506" s="190" t="str">
        <f t="shared" si="31"/>
        <v/>
      </c>
    </row>
    <row r="507" spans="1:9">
      <c r="A507">
        <v>504</v>
      </c>
      <c r="B507" s="46">
        <v>45097</v>
      </c>
      <c r="C507" s="169">
        <v>63.700315196493477</v>
      </c>
      <c r="D507" s="169">
        <v>62.091495991055417</v>
      </c>
      <c r="E507" s="169">
        <f t="shared" si="33"/>
        <v>62.091495991055417</v>
      </c>
      <c r="F507" s="190" t="str">
        <f t="shared" si="30"/>
        <v/>
      </c>
      <c r="H507" t="str">
        <f t="shared" si="32"/>
        <v/>
      </c>
      <c r="I507" s="190" t="str">
        <f t="shared" si="31"/>
        <v/>
      </c>
    </row>
    <row r="508" spans="1:9">
      <c r="A508">
        <v>505</v>
      </c>
      <c r="B508" s="46">
        <v>45098</v>
      </c>
      <c r="C508" s="169">
        <v>76.434700403560868</v>
      </c>
      <c r="D508" s="169">
        <v>62.091495991055417</v>
      </c>
      <c r="E508" s="169">
        <f t="shared" si="33"/>
        <v>62.091495991055417</v>
      </c>
      <c r="F508" s="190" t="str">
        <f t="shared" si="30"/>
        <v/>
      </c>
      <c r="H508" t="str">
        <f t="shared" si="32"/>
        <v/>
      </c>
      <c r="I508" s="190" t="str">
        <f t="shared" si="31"/>
        <v/>
      </c>
    </row>
    <row r="509" spans="1:9">
      <c r="A509">
        <v>506</v>
      </c>
      <c r="B509" s="46">
        <v>45099</v>
      </c>
      <c r="C509" s="169">
        <v>60.879025239560868</v>
      </c>
      <c r="D509" s="169">
        <v>62.091495991055417</v>
      </c>
      <c r="E509" s="169">
        <f t="shared" si="33"/>
        <v>60.879025239560868</v>
      </c>
      <c r="F509" s="190" t="str">
        <f t="shared" si="30"/>
        <v/>
      </c>
      <c r="H509" t="str">
        <f t="shared" si="32"/>
        <v/>
      </c>
      <c r="I509" s="190" t="str">
        <f t="shared" si="31"/>
        <v/>
      </c>
    </row>
    <row r="510" spans="1:9">
      <c r="A510">
        <v>507</v>
      </c>
      <c r="B510" s="46">
        <v>45100</v>
      </c>
      <c r="C510" s="169">
        <v>56.585806815560865</v>
      </c>
      <c r="D510" s="169">
        <v>62.091495991055417</v>
      </c>
      <c r="E510" s="169">
        <f t="shared" si="33"/>
        <v>56.585806815560865</v>
      </c>
      <c r="F510" s="190" t="str">
        <f t="shared" si="30"/>
        <v/>
      </c>
      <c r="H510" t="str">
        <f t="shared" si="32"/>
        <v/>
      </c>
      <c r="I510" s="190" t="str">
        <f t="shared" si="31"/>
        <v/>
      </c>
    </row>
    <row r="511" spans="1:9">
      <c r="A511">
        <v>508</v>
      </c>
      <c r="B511" s="46">
        <v>45101</v>
      </c>
      <c r="C511" s="169">
        <v>45.285563307560864</v>
      </c>
      <c r="D511" s="169">
        <v>62.091495991055417</v>
      </c>
      <c r="E511" s="169">
        <f t="shared" si="33"/>
        <v>45.285563307560864</v>
      </c>
      <c r="F511" s="190" t="str">
        <f t="shared" si="30"/>
        <v/>
      </c>
      <c r="H511" t="str">
        <f t="shared" si="32"/>
        <v/>
      </c>
      <c r="I511" s="190" t="str">
        <f t="shared" si="31"/>
        <v/>
      </c>
    </row>
    <row r="512" spans="1:9">
      <c r="A512">
        <v>509</v>
      </c>
      <c r="B512" s="46">
        <v>45102</v>
      </c>
      <c r="C512" s="169">
        <v>39.898130859559004</v>
      </c>
      <c r="D512" s="169">
        <v>62.091495991055417</v>
      </c>
      <c r="E512" s="169">
        <f t="shared" si="33"/>
        <v>39.898130859559004</v>
      </c>
      <c r="F512" s="190" t="str">
        <f t="shared" si="30"/>
        <v/>
      </c>
      <c r="H512" t="str">
        <f t="shared" si="32"/>
        <v/>
      </c>
      <c r="I512" s="190" t="str">
        <f t="shared" si="31"/>
        <v/>
      </c>
    </row>
    <row r="513" spans="1:9">
      <c r="A513">
        <v>510</v>
      </c>
      <c r="B513" s="46">
        <v>45103</v>
      </c>
      <c r="C513" s="169">
        <v>49.490690407560869</v>
      </c>
      <c r="D513" s="169">
        <v>62.091495991055417</v>
      </c>
      <c r="E513" s="169">
        <f t="shared" si="33"/>
        <v>49.490690407560869</v>
      </c>
      <c r="F513" s="190" t="str">
        <f t="shared" si="30"/>
        <v/>
      </c>
      <c r="H513" t="str">
        <f t="shared" si="32"/>
        <v/>
      </c>
      <c r="I513" s="190" t="str">
        <f t="shared" si="31"/>
        <v/>
      </c>
    </row>
    <row r="514" spans="1:9">
      <c r="A514">
        <v>511</v>
      </c>
      <c r="B514" s="46">
        <v>45104</v>
      </c>
      <c r="C514" s="169">
        <v>60.819213259559007</v>
      </c>
      <c r="D514" s="169">
        <v>62.091495991055417</v>
      </c>
      <c r="E514" s="169">
        <f t="shared" si="33"/>
        <v>60.819213259559007</v>
      </c>
      <c r="F514" s="190" t="str">
        <f t="shared" si="30"/>
        <v/>
      </c>
      <c r="H514" t="str">
        <f t="shared" si="32"/>
        <v/>
      </c>
      <c r="I514" s="190" t="str">
        <f t="shared" si="31"/>
        <v/>
      </c>
    </row>
    <row r="515" spans="1:9">
      <c r="A515">
        <v>512</v>
      </c>
      <c r="B515" s="46">
        <v>45105</v>
      </c>
      <c r="C515" s="169">
        <v>37.402692723792917</v>
      </c>
      <c r="D515" s="169">
        <v>62.091495991055417</v>
      </c>
      <c r="E515" s="169">
        <f t="shared" si="33"/>
        <v>37.402692723792917</v>
      </c>
      <c r="F515" s="190" t="str">
        <f t="shared" ref="F515:F578" si="34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2"/>
        <v/>
      </c>
      <c r="I515" s="190" t="str">
        <f t="shared" si="31"/>
        <v/>
      </c>
    </row>
    <row r="516" spans="1:9">
      <c r="A516">
        <v>513</v>
      </c>
      <c r="B516" s="46">
        <v>45106</v>
      </c>
      <c r="C516" s="169">
        <v>17.675389911791054</v>
      </c>
      <c r="D516" s="169">
        <v>62.091495991055417</v>
      </c>
      <c r="E516" s="169">
        <f t="shared" si="33"/>
        <v>17.675389911791054</v>
      </c>
      <c r="F516" s="190" t="str">
        <f t="shared" si="34"/>
        <v/>
      </c>
      <c r="H516" t="str">
        <f t="shared" si="32"/>
        <v/>
      </c>
      <c r="I516" s="190" t="str">
        <f t="shared" ref="I516:I579" si="35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45107</v>
      </c>
      <c r="C517" s="169">
        <v>22.42099434779292</v>
      </c>
      <c r="D517" s="169">
        <v>62.091495991055417</v>
      </c>
      <c r="E517" s="169">
        <f t="shared" si="33"/>
        <v>22.42099434779292</v>
      </c>
      <c r="F517" s="190" t="str">
        <f t="shared" si="34"/>
        <v/>
      </c>
      <c r="H517" t="str">
        <f t="shared" ref="H517:H580" si="36">IF(MONTH(B517)=1,IF(DAY(B517)=1,YEAR(B517),""),"")</f>
        <v/>
      </c>
      <c r="I517" s="190" t="str">
        <f t="shared" si="35"/>
        <v/>
      </c>
    </row>
    <row r="518" spans="1:9">
      <c r="A518">
        <v>515</v>
      </c>
      <c r="B518" s="46">
        <v>45108</v>
      </c>
      <c r="C518" s="169">
        <v>10.764143951792917</v>
      </c>
      <c r="D518" s="169">
        <v>26.601704529721381</v>
      </c>
      <c r="E518" s="169">
        <f t="shared" si="33"/>
        <v>10.764143951792917</v>
      </c>
      <c r="F518" s="190" t="str">
        <f t="shared" si="34"/>
        <v/>
      </c>
      <c r="H518" t="str">
        <f t="shared" si="36"/>
        <v/>
      </c>
      <c r="I518" s="190" t="str">
        <f t="shared" si="35"/>
        <v/>
      </c>
    </row>
    <row r="519" spans="1:9">
      <c r="A519">
        <v>516</v>
      </c>
      <c r="B519" s="46">
        <v>45109</v>
      </c>
      <c r="C519" s="169">
        <v>12.38707608779292</v>
      </c>
      <c r="D519" s="169">
        <v>26.601704529721381</v>
      </c>
      <c r="E519" s="169">
        <f t="shared" si="33"/>
        <v>12.38707608779292</v>
      </c>
      <c r="F519" s="190" t="str">
        <f t="shared" si="34"/>
        <v/>
      </c>
      <c r="H519" t="str">
        <f t="shared" si="36"/>
        <v/>
      </c>
      <c r="I519" s="190" t="str">
        <f t="shared" si="35"/>
        <v/>
      </c>
    </row>
    <row r="520" spans="1:9">
      <c r="A520">
        <v>517</v>
      </c>
      <c r="B520" s="46">
        <v>45110</v>
      </c>
      <c r="C520" s="169">
        <v>25.683337035791052</v>
      </c>
      <c r="D520" s="169">
        <v>26.601704529721381</v>
      </c>
      <c r="E520" s="169">
        <f t="shared" si="33"/>
        <v>25.683337035791052</v>
      </c>
      <c r="F520" s="190" t="str">
        <f t="shared" si="34"/>
        <v/>
      </c>
      <c r="H520" t="str">
        <f t="shared" si="36"/>
        <v/>
      </c>
      <c r="I520" s="190" t="str">
        <f t="shared" si="35"/>
        <v/>
      </c>
    </row>
    <row r="521" spans="1:9">
      <c r="A521">
        <v>518</v>
      </c>
      <c r="B521" s="46">
        <v>45111</v>
      </c>
      <c r="C521" s="169">
        <v>23.145132199792918</v>
      </c>
      <c r="D521" s="169">
        <v>26.601704529721381</v>
      </c>
      <c r="E521" s="169">
        <f t="shared" si="33"/>
        <v>23.145132199792918</v>
      </c>
      <c r="F521" s="190" t="str">
        <f t="shared" si="34"/>
        <v/>
      </c>
      <c r="H521" t="str">
        <f t="shared" si="36"/>
        <v/>
      </c>
      <c r="I521" s="190" t="str">
        <f t="shared" si="35"/>
        <v/>
      </c>
    </row>
    <row r="522" spans="1:9">
      <c r="A522">
        <v>519</v>
      </c>
      <c r="B522" s="46">
        <v>45112</v>
      </c>
      <c r="C522" s="169">
        <v>25.82995115699865</v>
      </c>
      <c r="D522" s="169">
        <v>26.601704529721381</v>
      </c>
      <c r="E522" s="169">
        <f t="shared" si="33"/>
        <v>25.82995115699865</v>
      </c>
      <c r="F522" s="190" t="str">
        <f t="shared" si="34"/>
        <v/>
      </c>
      <c r="H522" t="str">
        <f t="shared" si="36"/>
        <v/>
      </c>
      <c r="I522" s="190" t="str">
        <f t="shared" si="35"/>
        <v/>
      </c>
    </row>
    <row r="523" spans="1:9">
      <c r="A523">
        <v>520</v>
      </c>
      <c r="B523" s="46">
        <v>45113</v>
      </c>
      <c r="C523" s="169">
        <v>26.201231548998649</v>
      </c>
      <c r="D523" s="169">
        <v>26.601704529721381</v>
      </c>
      <c r="E523" s="169">
        <f t="shared" si="33"/>
        <v>26.201231548998649</v>
      </c>
      <c r="F523" s="190" t="str">
        <f t="shared" si="34"/>
        <v/>
      </c>
      <c r="H523" t="str">
        <f t="shared" si="36"/>
        <v/>
      </c>
      <c r="I523" s="190" t="str">
        <f t="shared" si="35"/>
        <v/>
      </c>
    </row>
    <row r="524" spans="1:9">
      <c r="A524">
        <v>521</v>
      </c>
      <c r="B524" s="46">
        <v>45114</v>
      </c>
      <c r="C524" s="169">
        <v>17.300016412998652</v>
      </c>
      <c r="D524" s="169">
        <v>26.601704529721381</v>
      </c>
      <c r="E524" s="169">
        <f t="shared" si="33"/>
        <v>17.300016412998652</v>
      </c>
      <c r="F524" s="190" t="str">
        <f t="shared" si="34"/>
        <v/>
      </c>
      <c r="H524" t="str">
        <f t="shared" si="36"/>
        <v/>
      </c>
      <c r="I524" s="190" t="str">
        <f t="shared" si="35"/>
        <v/>
      </c>
    </row>
    <row r="525" spans="1:9">
      <c r="A525">
        <v>522</v>
      </c>
      <c r="B525" s="46">
        <v>45115</v>
      </c>
      <c r="C525" s="169">
        <v>15.172527685000517</v>
      </c>
      <c r="D525" s="169">
        <v>26.601704529721381</v>
      </c>
      <c r="E525" s="169">
        <f t="shared" si="33"/>
        <v>15.172527685000517</v>
      </c>
      <c r="F525" s="190" t="str">
        <f t="shared" si="34"/>
        <v/>
      </c>
      <c r="H525" t="str">
        <f t="shared" si="36"/>
        <v/>
      </c>
      <c r="I525" s="190" t="str">
        <f t="shared" si="35"/>
        <v/>
      </c>
    </row>
    <row r="526" spans="1:9">
      <c r="A526">
        <v>523</v>
      </c>
      <c r="B526" s="46">
        <v>45116</v>
      </c>
      <c r="C526" s="169">
        <v>10.88104752899865</v>
      </c>
      <c r="D526" s="169">
        <v>26.601704529721381</v>
      </c>
      <c r="E526" s="169">
        <f t="shared" si="33"/>
        <v>10.88104752899865</v>
      </c>
      <c r="F526" s="190" t="str">
        <f t="shared" si="34"/>
        <v/>
      </c>
      <c r="H526" t="str">
        <f t="shared" si="36"/>
        <v/>
      </c>
      <c r="I526" s="190" t="str">
        <f t="shared" si="35"/>
        <v/>
      </c>
    </row>
    <row r="527" spans="1:9">
      <c r="A527">
        <v>524</v>
      </c>
      <c r="B527" s="46">
        <v>45117</v>
      </c>
      <c r="C527" s="169">
        <v>28.920031092998652</v>
      </c>
      <c r="D527" s="169">
        <v>26.601704529721381</v>
      </c>
      <c r="E527" s="169">
        <f t="shared" ref="E527:E590" si="37">IF(C527&lt;D527,C527,D527)</f>
        <v>26.601704529721381</v>
      </c>
      <c r="F527" s="190" t="str">
        <f t="shared" si="34"/>
        <v/>
      </c>
      <c r="H527" t="str">
        <f t="shared" si="36"/>
        <v/>
      </c>
      <c r="I527" s="190" t="str">
        <f t="shared" si="35"/>
        <v/>
      </c>
    </row>
    <row r="528" spans="1:9">
      <c r="A528">
        <v>525</v>
      </c>
      <c r="B528" s="46">
        <v>45118</v>
      </c>
      <c r="C528" s="169">
        <v>31.077243037000517</v>
      </c>
      <c r="D528" s="169">
        <v>26.601704529721381</v>
      </c>
      <c r="E528" s="169">
        <f t="shared" si="37"/>
        <v>26.601704529721381</v>
      </c>
      <c r="F528" s="190" t="str">
        <f t="shared" si="34"/>
        <v/>
      </c>
      <c r="H528" t="str">
        <f t="shared" si="36"/>
        <v/>
      </c>
      <c r="I528" s="190" t="str">
        <f t="shared" si="35"/>
        <v/>
      </c>
    </row>
    <row r="529" spans="1:9">
      <c r="A529">
        <v>526</v>
      </c>
      <c r="B529" s="46">
        <v>45119</v>
      </c>
      <c r="C529" s="169">
        <v>14.183226333087557</v>
      </c>
      <c r="D529" s="169">
        <v>26.601704529721381</v>
      </c>
      <c r="E529" s="169">
        <f t="shared" si="37"/>
        <v>14.183226333087557</v>
      </c>
      <c r="F529" s="190" t="str">
        <f t="shared" si="34"/>
        <v/>
      </c>
      <c r="H529" t="str">
        <f t="shared" si="36"/>
        <v/>
      </c>
      <c r="I529" s="190" t="str">
        <f t="shared" si="35"/>
        <v/>
      </c>
    </row>
    <row r="530" spans="1:9">
      <c r="A530">
        <v>527</v>
      </c>
      <c r="B530" s="46">
        <v>45120</v>
      </c>
      <c r="C530" s="169">
        <v>10.3727383630857</v>
      </c>
      <c r="D530" s="169">
        <v>26.601704529721381</v>
      </c>
      <c r="E530" s="169">
        <f t="shared" si="37"/>
        <v>10.3727383630857</v>
      </c>
      <c r="F530" s="190" t="str">
        <f t="shared" si="34"/>
        <v/>
      </c>
      <c r="H530" t="str">
        <f t="shared" si="36"/>
        <v/>
      </c>
      <c r="I530" s="190" t="str">
        <f t="shared" si="35"/>
        <v/>
      </c>
    </row>
    <row r="531" spans="1:9">
      <c r="A531">
        <v>528</v>
      </c>
      <c r="B531" s="46">
        <v>45121</v>
      </c>
      <c r="C531" s="169">
        <v>4.9091500490875628</v>
      </c>
      <c r="D531" s="169">
        <v>26.601704529721381</v>
      </c>
      <c r="E531" s="169">
        <f t="shared" si="37"/>
        <v>4.9091500490875628</v>
      </c>
      <c r="F531" s="190" t="str">
        <f t="shared" si="34"/>
        <v/>
      </c>
      <c r="H531" t="str">
        <f t="shared" si="36"/>
        <v/>
      </c>
      <c r="I531" s="190" t="str">
        <f t="shared" si="35"/>
        <v/>
      </c>
    </row>
    <row r="532" spans="1:9">
      <c r="A532">
        <v>529</v>
      </c>
      <c r="B532" s="46">
        <v>45122</v>
      </c>
      <c r="C532" s="169">
        <v>1.1223621510875601</v>
      </c>
      <c r="D532" s="169">
        <v>26.601704529721381</v>
      </c>
      <c r="E532" s="169">
        <f t="shared" si="37"/>
        <v>1.1223621510875601</v>
      </c>
      <c r="F532" s="190" t="str">
        <f t="shared" si="34"/>
        <v>J</v>
      </c>
      <c r="G532" s="191">
        <f>IF(DAY(B532)=15,D532,"")</f>
        <v>26.601704529721381</v>
      </c>
      <c r="H532" t="str">
        <f t="shared" si="36"/>
        <v/>
      </c>
      <c r="I532" s="190" t="str">
        <f t="shared" si="35"/>
        <v>J</v>
      </c>
    </row>
    <row r="533" spans="1:9">
      <c r="A533">
        <v>530</v>
      </c>
      <c r="B533" s="46">
        <v>45123</v>
      </c>
      <c r="C533" s="169">
        <v>1.2527377760875607</v>
      </c>
      <c r="D533" s="169">
        <v>26.601704529721381</v>
      </c>
      <c r="E533" s="169">
        <f t="shared" si="37"/>
        <v>1.2527377760875607</v>
      </c>
      <c r="F533" s="190" t="str">
        <f t="shared" si="34"/>
        <v/>
      </c>
      <c r="H533" t="str">
        <f t="shared" si="36"/>
        <v/>
      </c>
      <c r="I533" s="190" t="str">
        <f t="shared" si="35"/>
        <v/>
      </c>
    </row>
    <row r="534" spans="1:9">
      <c r="A534">
        <v>531</v>
      </c>
      <c r="B534" s="46">
        <v>45124</v>
      </c>
      <c r="C534" s="169">
        <v>9.5187780880875579</v>
      </c>
      <c r="D534" s="169">
        <v>26.601704529721381</v>
      </c>
      <c r="E534" s="169">
        <f t="shared" si="37"/>
        <v>9.5187780880875579</v>
      </c>
      <c r="F534" s="190" t="str">
        <f t="shared" si="34"/>
        <v/>
      </c>
      <c r="H534" t="str">
        <f t="shared" si="36"/>
        <v/>
      </c>
      <c r="I534" s="190" t="str">
        <f t="shared" si="35"/>
        <v/>
      </c>
    </row>
    <row r="535" spans="1:9">
      <c r="A535">
        <v>532</v>
      </c>
      <c r="B535" s="46">
        <v>45125</v>
      </c>
      <c r="C535" s="169">
        <v>21.238165024087561</v>
      </c>
      <c r="D535" s="169">
        <v>26.601704529721381</v>
      </c>
      <c r="E535" s="169">
        <f t="shared" si="37"/>
        <v>21.238165024087561</v>
      </c>
      <c r="F535" s="190" t="str">
        <f t="shared" si="34"/>
        <v/>
      </c>
      <c r="H535" t="str">
        <f t="shared" si="36"/>
        <v/>
      </c>
      <c r="I535" s="190" t="str">
        <f t="shared" si="35"/>
        <v/>
      </c>
    </row>
    <row r="536" spans="1:9">
      <c r="A536">
        <v>533</v>
      </c>
      <c r="B536" s="46">
        <v>45126</v>
      </c>
      <c r="C536" s="169">
        <v>14.719824948133187</v>
      </c>
      <c r="D536" s="169">
        <v>26.601704529721381</v>
      </c>
      <c r="E536" s="169">
        <f t="shared" si="37"/>
        <v>14.719824948133187</v>
      </c>
      <c r="F536" s="190" t="str">
        <f t="shared" si="34"/>
        <v/>
      </c>
      <c r="H536" t="str">
        <f t="shared" si="36"/>
        <v/>
      </c>
      <c r="I536" s="190" t="str">
        <f t="shared" si="35"/>
        <v/>
      </c>
    </row>
    <row r="537" spans="1:9">
      <c r="A537">
        <v>534</v>
      </c>
      <c r="B537" s="46">
        <v>45127</v>
      </c>
      <c r="C537" s="169">
        <v>4.3961503001350506</v>
      </c>
      <c r="D537" s="169">
        <v>26.601704529721381</v>
      </c>
      <c r="E537" s="169">
        <f t="shared" si="37"/>
        <v>4.3961503001350506</v>
      </c>
      <c r="F537" s="190" t="str">
        <f t="shared" si="34"/>
        <v/>
      </c>
      <c r="H537" t="str">
        <f t="shared" si="36"/>
        <v/>
      </c>
      <c r="I537" s="190" t="str">
        <f t="shared" si="35"/>
        <v/>
      </c>
    </row>
    <row r="538" spans="1:9">
      <c r="A538">
        <v>535</v>
      </c>
      <c r="B538" s="46">
        <v>45128</v>
      </c>
      <c r="C538" s="169">
        <v>2.7864231081313267</v>
      </c>
      <c r="D538" s="169">
        <v>26.601704529721381</v>
      </c>
      <c r="E538" s="169">
        <f t="shared" si="37"/>
        <v>2.7864231081313267</v>
      </c>
      <c r="F538" s="190" t="str">
        <f t="shared" si="34"/>
        <v/>
      </c>
      <c r="H538" t="str">
        <f t="shared" si="36"/>
        <v/>
      </c>
      <c r="I538" s="190" t="str">
        <f t="shared" si="35"/>
        <v/>
      </c>
    </row>
    <row r="539" spans="1:9">
      <c r="A539">
        <v>536</v>
      </c>
      <c r="B539" s="46">
        <v>45129</v>
      </c>
      <c r="C539" s="169">
        <v>3.4104858281331909</v>
      </c>
      <c r="D539" s="169">
        <v>26.601704529721381</v>
      </c>
      <c r="E539" s="169">
        <f t="shared" si="37"/>
        <v>3.4104858281331909</v>
      </c>
      <c r="F539" s="190" t="str">
        <f t="shared" si="34"/>
        <v/>
      </c>
      <c r="H539" t="str">
        <f t="shared" si="36"/>
        <v/>
      </c>
      <c r="I539" s="190" t="str">
        <f t="shared" si="35"/>
        <v/>
      </c>
    </row>
    <row r="540" spans="1:9">
      <c r="A540">
        <v>537</v>
      </c>
      <c r="B540" s="46">
        <v>45130</v>
      </c>
      <c r="C540" s="169">
        <v>0.66356802413318661</v>
      </c>
      <c r="D540" s="169">
        <v>26.601704529721381</v>
      </c>
      <c r="E540" s="169">
        <f t="shared" si="37"/>
        <v>0.66356802413318661</v>
      </c>
      <c r="F540" s="190" t="str">
        <f t="shared" si="34"/>
        <v/>
      </c>
      <c r="H540" t="str">
        <f t="shared" si="36"/>
        <v/>
      </c>
      <c r="I540" s="190" t="str">
        <f t="shared" si="35"/>
        <v/>
      </c>
    </row>
    <row r="541" spans="1:9">
      <c r="A541">
        <v>538</v>
      </c>
      <c r="B541" s="46">
        <v>45131</v>
      </c>
      <c r="C541" s="169">
        <v>2.3629647521331862</v>
      </c>
      <c r="D541" s="169">
        <v>26.601704529721381</v>
      </c>
      <c r="E541" s="169">
        <f t="shared" si="37"/>
        <v>2.3629647521331862</v>
      </c>
      <c r="F541" s="190" t="str">
        <f t="shared" si="34"/>
        <v/>
      </c>
      <c r="H541" t="str">
        <f t="shared" si="36"/>
        <v/>
      </c>
      <c r="I541" s="190" t="str">
        <f t="shared" si="35"/>
        <v/>
      </c>
    </row>
    <row r="542" spans="1:9">
      <c r="A542">
        <v>539</v>
      </c>
      <c r="B542" s="46">
        <v>45132</v>
      </c>
      <c r="C542" s="169">
        <v>1.2923573881341217</v>
      </c>
      <c r="D542" s="169">
        <v>26.601704529721381</v>
      </c>
      <c r="E542" s="169">
        <f t="shared" si="37"/>
        <v>1.2923573881341217</v>
      </c>
      <c r="F542" s="190" t="str">
        <f t="shared" si="34"/>
        <v/>
      </c>
      <c r="H542" t="str">
        <f t="shared" si="36"/>
        <v/>
      </c>
      <c r="I542" s="190" t="str">
        <f t="shared" si="35"/>
        <v/>
      </c>
    </row>
    <row r="543" spans="1:9">
      <c r="A543">
        <v>540</v>
      </c>
      <c r="B543" s="46">
        <v>45133</v>
      </c>
      <c r="C543" s="169">
        <v>6.5609360918694071</v>
      </c>
      <c r="D543" s="169">
        <v>26.601704529721381</v>
      </c>
      <c r="E543" s="169">
        <f t="shared" si="37"/>
        <v>6.5609360918694071</v>
      </c>
      <c r="F543" s="190" t="str">
        <f t="shared" si="34"/>
        <v/>
      </c>
      <c r="H543" t="str">
        <f t="shared" si="36"/>
        <v/>
      </c>
      <c r="I543" s="190" t="str">
        <f t="shared" si="35"/>
        <v/>
      </c>
    </row>
    <row r="544" spans="1:9">
      <c r="A544">
        <v>541</v>
      </c>
      <c r="B544" s="46">
        <v>45134</v>
      </c>
      <c r="C544" s="169">
        <v>4.5303661118684762</v>
      </c>
      <c r="D544" s="169">
        <v>26.601704529721381</v>
      </c>
      <c r="E544" s="169">
        <f t="shared" si="37"/>
        <v>4.5303661118684762</v>
      </c>
      <c r="F544" s="190" t="str">
        <f t="shared" si="34"/>
        <v/>
      </c>
      <c r="H544" t="str">
        <f t="shared" si="36"/>
        <v/>
      </c>
      <c r="I544" s="190" t="str">
        <f t="shared" si="35"/>
        <v/>
      </c>
    </row>
    <row r="545" spans="1:9">
      <c r="A545">
        <v>542</v>
      </c>
      <c r="B545" s="46">
        <v>45135</v>
      </c>
      <c r="C545" s="169">
        <v>6.5312281798703333</v>
      </c>
      <c r="D545" s="169">
        <v>26.601704529721381</v>
      </c>
      <c r="E545" s="169">
        <f t="shared" si="37"/>
        <v>6.5312281798703333</v>
      </c>
      <c r="F545" s="190" t="str">
        <f t="shared" si="34"/>
        <v/>
      </c>
      <c r="H545" t="str">
        <f t="shared" si="36"/>
        <v/>
      </c>
      <c r="I545" s="190" t="str">
        <f t="shared" si="35"/>
        <v/>
      </c>
    </row>
    <row r="546" spans="1:9">
      <c r="A546">
        <v>543</v>
      </c>
      <c r="B546" s="46">
        <v>45136</v>
      </c>
      <c r="C546" s="169">
        <v>3.548440679868472</v>
      </c>
      <c r="D546" s="169">
        <v>26.601704529721381</v>
      </c>
      <c r="E546" s="169">
        <f t="shared" si="37"/>
        <v>3.548440679868472</v>
      </c>
      <c r="F546" s="190" t="str">
        <f t="shared" si="34"/>
        <v/>
      </c>
      <c r="H546" t="str">
        <f t="shared" si="36"/>
        <v/>
      </c>
      <c r="I546" s="190" t="str">
        <f t="shared" si="35"/>
        <v/>
      </c>
    </row>
    <row r="547" spans="1:9">
      <c r="A547">
        <v>544</v>
      </c>
      <c r="B547" s="46">
        <v>45137</v>
      </c>
      <c r="C547" s="169">
        <v>1.105057919869403</v>
      </c>
      <c r="D547" s="169">
        <v>26.601704529721381</v>
      </c>
      <c r="E547" s="169">
        <f t="shared" si="37"/>
        <v>1.105057919869403</v>
      </c>
      <c r="F547" s="190" t="str">
        <f t="shared" si="34"/>
        <v/>
      </c>
      <c r="H547" t="str">
        <f t="shared" si="36"/>
        <v/>
      </c>
      <c r="I547" s="190" t="str">
        <f t="shared" si="35"/>
        <v/>
      </c>
    </row>
    <row r="548" spans="1:9">
      <c r="A548">
        <v>545</v>
      </c>
      <c r="B548" s="46">
        <v>45138</v>
      </c>
      <c r="C548" s="169">
        <v>1.3670182158694042</v>
      </c>
      <c r="D548" s="169">
        <v>26.601704529721381</v>
      </c>
      <c r="E548" s="169">
        <f t="shared" si="37"/>
        <v>1.3670182158694042</v>
      </c>
      <c r="F548" s="190" t="str">
        <f t="shared" si="34"/>
        <v/>
      </c>
      <c r="H548" t="str">
        <f t="shared" si="36"/>
        <v/>
      </c>
      <c r="I548" s="190" t="str">
        <f t="shared" si="35"/>
        <v/>
      </c>
    </row>
    <row r="549" spans="1:9">
      <c r="A549">
        <v>546</v>
      </c>
      <c r="B549" s="46">
        <v>45139</v>
      </c>
      <c r="C549" s="169">
        <v>1.782965891869404</v>
      </c>
      <c r="D549" s="169">
        <v>15.940810769841702</v>
      </c>
      <c r="E549" s="169">
        <f t="shared" si="37"/>
        <v>1.782965891869404</v>
      </c>
      <c r="F549" s="190" t="str">
        <f t="shared" si="34"/>
        <v/>
      </c>
      <c r="H549" t="str">
        <f t="shared" si="36"/>
        <v/>
      </c>
      <c r="I549" s="190" t="str">
        <f t="shared" si="35"/>
        <v/>
      </c>
    </row>
    <row r="550" spans="1:9">
      <c r="A550">
        <v>547</v>
      </c>
      <c r="B550" s="46">
        <v>45140</v>
      </c>
      <c r="C550" s="169">
        <v>2.1689622764460839</v>
      </c>
      <c r="D550" s="169">
        <v>15.940810769841702</v>
      </c>
      <c r="E550" s="169">
        <f t="shared" si="37"/>
        <v>2.1689622764460839</v>
      </c>
      <c r="F550" s="190" t="str">
        <f t="shared" si="34"/>
        <v/>
      </c>
      <c r="H550" t="str">
        <f t="shared" si="36"/>
        <v/>
      </c>
      <c r="I550" s="190" t="str">
        <f t="shared" si="35"/>
        <v/>
      </c>
    </row>
    <row r="551" spans="1:9">
      <c r="A551">
        <v>548</v>
      </c>
      <c r="B551" s="46">
        <v>45141</v>
      </c>
      <c r="C551" s="169">
        <v>0.78540507645074098</v>
      </c>
      <c r="D551" s="169">
        <v>15.940810769841702</v>
      </c>
      <c r="E551" s="169">
        <f t="shared" si="37"/>
        <v>0.78540507645074098</v>
      </c>
      <c r="F551" s="190" t="str">
        <f t="shared" si="34"/>
        <v/>
      </c>
      <c r="H551" t="str">
        <f t="shared" si="36"/>
        <v/>
      </c>
      <c r="I551" s="190" t="str">
        <f t="shared" si="35"/>
        <v/>
      </c>
    </row>
    <row r="552" spans="1:9">
      <c r="A552">
        <v>549</v>
      </c>
      <c r="B552" s="46">
        <v>45142</v>
      </c>
      <c r="C552" s="169">
        <v>1.0309195644470164</v>
      </c>
      <c r="D552" s="169">
        <v>15.940810769841702</v>
      </c>
      <c r="E552" s="169">
        <f t="shared" si="37"/>
        <v>1.0309195644470164</v>
      </c>
      <c r="F552" s="190" t="str">
        <f t="shared" si="34"/>
        <v/>
      </c>
      <c r="H552" t="str">
        <f t="shared" si="36"/>
        <v/>
      </c>
      <c r="I552" s="190" t="str">
        <f t="shared" si="35"/>
        <v/>
      </c>
    </row>
    <row r="553" spans="1:9">
      <c r="A553">
        <v>550</v>
      </c>
      <c r="B553" s="46">
        <v>45143</v>
      </c>
      <c r="C553" s="169">
        <v>1.8049678124498096</v>
      </c>
      <c r="D553" s="169">
        <v>15.940810769841702</v>
      </c>
      <c r="E553" s="169">
        <f t="shared" si="37"/>
        <v>1.8049678124498096</v>
      </c>
      <c r="F553" s="190" t="str">
        <f t="shared" si="34"/>
        <v/>
      </c>
      <c r="H553" t="str">
        <f t="shared" si="36"/>
        <v/>
      </c>
      <c r="I553" s="190" t="str">
        <f t="shared" si="35"/>
        <v/>
      </c>
    </row>
    <row r="554" spans="1:9">
      <c r="A554">
        <v>551</v>
      </c>
      <c r="B554" s="46">
        <v>45144</v>
      </c>
      <c r="C554" s="169">
        <v>1.004827152447946</v>
      </c>
      <c r="D554" s="169">
        <v>15.940810769841702</v>
      </c>
      <c r="E554" s="169">
        <f t="shared" si="37"/>
        <v>1.004827152447946</v>
      </c>
      <c r="F554" s="190" t="str">
        <f t="shared" si="34"/>
        <v/>
      </c>
      <c r="H554" t="str">
        <f t="shared" si="36"/>
        <v/>
      </c>
      <c r="I554" s="190" t="str">
        <f t="shared" si="35"/>
        <v/>
      </c>
    </row>
    <row r="555" spans="1:9">
      <c r="A555">
        <v>552</v>
      </c>
      <c r="B555" s="46">
        <v>45145</v>
      </c>
      <c r="C555" s="169">
        <v>0.7337421964488785</v>
      </c>
      <c r="D555" s="169">
        <v>15.940810769841702</v>
      </c>
      <c r="E555" s="169">
        <f t="shared" si="37"/>
        <v>0.7337421964488785</v>
      </c>
      <c r="F555" s="190" t="str">
        <f t="shared" si="34"/>
        <v/>
      </c>
      <c r="H555" t="str">
        <f t="shared" si="36"/>
        <v/>
      </c>
      <c r="I555" s="190" t="str">
        <f t="shared" si="35"/>
        <v/>
      </c>
    </row>
    <row r="556" spans="1:9">
      <c r="A556">
        <v>553</v>
      </c>
      <c r="B556" s="46">
        <v>45146</v>
      </c>
      <c r="C556" s="169">
        <v>5.0941232324488812</v>
      </c>
      <c r="D556" s="169">
        <v>15.940810769841702</v>
      </c>
      <c r="E556" s="169">
        <f t="shared" si="37"/>
        <v>5.0941232324488812</v>
      </c>
      <c r="F556" s="190" t="str">
        <f t="shared" si="34"/>
        <v/>
      </c>
      <c r="H556" t="str">
        <f t="shared" si="36"/>
        <v/>
      </c>
      <c r="I556" s="190" t="str">
        <f t="shared" si="35"/>
        <v/>
      </c>
    </row>
    <row r="557" spans="1:9">
      <c r="A557">
        <v>554</v>
      </c>
      <c r="B557" s="46">
        <v>45147</v>
      </c>
      <c r="C557" s="169">
        <v>10.186300378786349</v>
      </c>
      <c r="D557" s="169">
        <v>15.940810769841702</v>
      </c>
      <c r="E557" s="169">
        <f t="shared" si="37"/>
        <v>10.186300378786349</v>
      </c>
      <c r="F557" s="190" t="str">
        <f t="shared" si="34"/>
        <v/>
      </c>
      <c r="H557" t="str">
        <f t="shared" si="36"/>
        <v/>
      </c>
      <c r="I557" s="190" t="str">
        <f t="shared" si="35"/>
        <v/>
      </c>
    </row>
    <row r="558" spans="1:9">
      <c r="A558">
        <v>555</v>
      </c>
      <c r="B558" s="46">
        <v>45148</v>
      </c>
      <c r="C558" s="169">
        <v>0.79286929878914447</v>
      </c>
      <c r="D558" s="169">
        <v>15.940810769841702</v>
      </c>
      <c r="E558" s="169">
        <f t="shared" si="37"/>
        <v>0.79286929878914447</v>
      </c>
      <c r="F558" s="190" t="str">
        <f t="shared" si="34"/>
        <v/>
      </c>
      <c r="H558" t="str">
        <f t="shared" si="36"/>
        <v/>
      </c>
      <c r="I558" s="190" t="str">
        <f t="shared" si="35"/>
        <v/>
      </c>
    </row>
    <row r="559" spans="1:9">
      <c r="A559">
        <v>556</v>
      </c>
      <c r="B559" s="46">
        <v>45149</v>
      </c>
      <c r="C559" s="169">
        <v>5.455991310786354</v>
      </c>
      <c r="D559" s="169">
        <v>15.940810769841702</v>
      </c>
      <c r="E559" s="169">
        <f t="shared" si="37"/>
        <v>5.455991310786354</v>
      </c>
      <c r="F559" s="190" t="str">
        <f t="shared" si="34"/>
        <v/>
      </c>
      <c r="H559" t="str">
        <f t="shared" si="36"/>
        <v/>
      </c>
      <c r="I559" s="190" t="str">
        <f t="shared" si="35"/>
        <v/>
      </c>
    </row>
    <row r="560" spans="1:9">
      <c r="A560">
        <v>557</v>
      </c>
      <c r="B560" s="46">
        <v>45150</v>
      </c>
      <c r="C560" s="169">
        <v>0.80239395078728193</v>
      </c>
      <c r="D560" s="169">
        <v>15.940810769841702</v>
      </c>
      <c r="E560" s="169">
        <f t="shared" si="37"/>
        <v>0.80239395078728193</v>
      </c>
      <c r="F560" s="190" t="str">
        <f t="shared" si="34"/>
        <v/>
      </c>
      <c r="H560" t="str">
        <f t="shared" si="36"/>
        <v/>
      </c>
      <c r="I560" s="190" t="str">
        <f t="shared" si="35"/>
        <v/>
      </c>
    </row>
    <row r="561" spans="1:9">
      <c r="A561">
        <v>558</v>
      </c>
      <c r="B561" s="46">
        <v>45151</v>
      </c>
      <c r="C561" s="169">
        <v>0.93516316678728251</v>
      </c>
      <c r="D561" s="169">
        <v>15.940810769841702</v>
      </c>
      <c r="E561" s="169">
        <f t="shared" si="37"/>
        <v>0.93516316678728251</v>
      </c>
      <c r="F561" s="190" t="str">
        <f t="shared" si="34"/>
        <v/>
      </c>
      <c r="H561" t="str">
        <f t="shared" si="36"/>
        <v/>
      </c>
      <c r="I561" s="190" t="str">
        <f t="shared" si="35"/>
        <v/>
      </c>
    </row>
    <row r="562" spans="1:9">
      <c r="A562">
        <v>559</v>
      </c>
      <c r="B562" s="46">
        <v>45152</v>
      </c>
      <c r="C562" s="169">
        <v>0.7927689467872806</v>
      </c>
      <c r="D562" s="169">
        <v>15.940810769841702</v>
      </c>
      <c r="E562" s="169">
        <f t="shared" si="37"/>
        <v>0.7927689467872806</v>
      </c>
      <c r="F562" s="190" t="str">
        <f t="shared" si="34"/>
        <v/>
      </c>
      <c r="H562" t="str">
        <f t="shared" si="36"/>
        <v/>
      </c>
      <c r="I562" s="190" t="str">
        <f t="shared" si="35"/>
        <v/>
      </c>
    </row>
    <row r="563" spans="1:9">
      <c r="A563">
        <v>560</v>
      </c>
      <c r="B563" s="46">
        <v>45153</v>
      </c>
      <c r="C563" s="169">
        <v>1.0170399587863503</v>
      </c>
      <c r="D563" s="169">
        <v>15.940810769841702</v>
      </c>
      <c r="E563" s="169">
        <f t="shared" si="37"/>
        <v>1.0170399587863503</v>
      </c>
      <c r="F563" s="190" t="str">
        <f t="shared" si="34"/>
        <v>A</v>
      </c>
      <c r="G563" s="191">
        <f>IF(DAY(B563)=15,D563,"")</f>
        <v>15.940810769841702</v>
      </c>
      <c r="H563" t="str">
        <f t="shared" si="36"/>
        <v/>
      </c>
      <c r="I563" s="190" t="str">
        <f t="shared" si="35"/>
        <v>A</v>
      </c>
    </row>
    <row r="564" spans="1:9">
      <c r="A564">
        <v>561</v>
      </c>
      <c r="B564" s="46">
        <v>45154</v>
      </c>
      <c r="C564" s="169">
        <v>1.3471824894848832</v>
      </c>
      <c r="D564" s="169">
        <v>15.940810769841702</v>
      </c>
      <c r="E564" s="169">
        <f t="shared" si="37"/>
        <v>1.3471824894848832</v>
      </c>
      <c r="F564" s="190" t="str">
        <f t="shared" si="34"/>
        <v/>
      </c>
      <c r="H564" t="str">
        <f t="shared" si="36"/>
        <v/>
      </c>
      <c r="I564" s="190" t="str">
        <f t="shared" si="35"/>
        <v/>
      </c>
    </row>
    <row r="565" spans="1:9">
      <c r="A565">
        <v>562</v>
      </c>
      <c r="B565" s="46">
        <v>45155</v>
      </c>
      <c r="C565" s="169">
        <v>0.75471684948861006</v>
      </c>
      <c r="D565" s="169">
        <v>15.940810769841702</v>
      </c>
      <c r="E565" s="169">
        <f t="shared" si="37"/>
        <v>0.75471684948861006</v>
      </c>
      <c r="F565" s="190" t="str">
        <f t="shared" si="34"/>
        <v/>
      </c>
      <c r="H565" t="str">
        <f t="shared" si="36"/>
        <v/>
      </c>
      <c r="I565" s="190" t="str">
        <f t="shared" si="35"/>
        <v/>
      </c>
    </row>
    <row r="566" spans="1:9">
      <c r="A566">
        <v>563</v>
      </c>
      <c r="B566" s="46">
        <v>45156</v>
      </c>
      <c r="C566" s="169">
        <v>1.4968303974848822</v>
      </c>
      <c r="D566" s="169">
        <v>15.940810769841702</v>
      </c>
      <c r="E566" s="169">
        <f t="shared" si="37"/>
        <v>1.4968303974848822</v>
      </c>
      <c r="F566" s="190" t="str">
        <f t="shared" si="34"/>
        <v/>
      </c>
      <c r="H566" t="str">
        <f t="shared" si="36"/>
        <v/>
      </c>
      <c r="I566" s="190" t="str">
        <f t="shared" si="35"/>
        <v/>
      </c>
    </row>
    <row r="567" spans="1:9">
      <c r="A567">
        <v>564</v>
      </c>
      <c r="B567" s="46">
        <v>45157</v>
      </c>
      <c r="C567" s="169">
        <v>0.98054632948674769</v>
      </c>
      <c r="D567" s="169">
        <v>15.940810769841702</v>
      </c>
      <c r="E567" s="169">
        <f t="shared" si="37"/>
        <v>0.98054632948674769</v>
      </c>
      <c r="F567" s="190" t="str">
        <f t="shared" si="34"/>
        <v/>
      </c>
      <c r="H567" t="str">
        <f t="shared" si="36"/>
        <v/>
      </c>
      <c r="I567" s="190" t="str">
        <f t="shared" si="35"/>
        <v/>
      </c>
    </row>
    <row r="568" spans="1:9">
      <c r="A568">
        <v>565</v>
      </c>
      <c r="B568" s="46">
        <v>45158</v>
      </c>
      <c r="C568" s="169">
        <v>0.98118557748674717</v>
      </c>
      <c r="D568" s="169">
        <v>15.940810769841702</v>
      </c>
      <c r="E568" s="169">
        <f t="shared" si="37"/>
        <v>0.98118557748674717</v>
      </c>
      <c r="F568" s="190" t="str">
        <f t="shared" si="34"/>
        <v/>
      </c>
      <c r="H568" t="str">
        <f t="shared" si="36"/>
        <v/>
      </c>
      <c r="I568" s="190" t="str">
        <f t="shared" si="35"/>
        <v/>
      </c>
    </row>
    <row r="569" spans="1:9">
      <c r="A569">
        <v>566</v>
      </c>
      <c r="B569" s="46">
        <v>45159</v>
      </c>
      <c r="C569" s="169">
        <v>0.93594360148488343</v>
      </c>
      <c r="D569" s="169">
        <v>15.940810769841702</v>
      </c>
      <c r="E569" s="169">
        <f t="shared" si="37"/>
        <v>0.93594360148488343</v>
      </c>
      <c r="F569" s="190" t="str">
        <f t="shared" si="34"/>
        <v/>
      </c>
      <c r="H569" t="str">
        <f t="shared" si="36"/>
        <v/>
      </c>
      <c r="I569" s="190" t="str">
        <f t="shared" si="35"/>
        <v/>
      </c>
    </row>
    <row r="570" spans="1:9">
      <c r="A570">
        <v>567</v>
      </c>
      <c r="B570" s="46">
        <v>45160</v>
      </c>
      <c r="C570" s="169">
        <v>0.78725084548488666</v>
      </c>
      <c r="D570" s="169">
        <v>15.940810769841702</v>
      </c>
      <c r="E570" s="169">
        <f t="shared" si="37"/>
        <v>0.78725084548488666</v>
      </c>
      <c r="F570" s="190" t="str">
        <f t="shared" si="34"/>
        <v/>
      </c>
      <c r="H570" t="str">
        <f t="shared" si="36"/>
        <v/>
      </c>
      <c r="I570" s="190" t="str">
        <f t="shared" si="35"/>
        <v/>
      </c>
    </row>
    <row r="571" spans="1:9">
      <c r="A571">
        <v>568</v>
      </c>
      <c r="B571" s="46">
        <v>45161</v>
      </c>
      <c r="C571" s="169">
        <v>5.3613860599029071</v>
      </c>
      <c r="D571" s="169">
        <v>15.940810769841702</v>
      </c>
      <c r="E571" s="169">
        <f t="shared" si="37"/>
        <v>5.3613860599029071</v>
      </c>
      <c r="F571" s="190" t="str">
        <f t="shared" si="34"/>
        <v/>
      </c>
      <c r="H571" t="str">
        <f t="shared" si="36"/>
        <v/>
      </c>
      <c r="I571" s="190" t="str">
        <f t="shared" si="35"/>
        <v/>
      </c>
    </row>
    <row r="572" spans="1:9">
      <c r="A572">
        <v>569</v>
      </c>
      <c r="B572" s="46">
        <v>45162</v>
      </c>
      <c r="C572" s="169">
        <v>1.3795156158991813</v>
      </c>
      <c r="D572" s="169">
        <v>15.940810769841702</v>
      </c>
      <c r="E572" s="169">
        <f t="shared" si="37"/>
        <v>1.3795156158991813</v>
      </c>
      <c r="F572" s="190" t="str">
        <f t="shared" si="34"/>
        <v/>
      </c>
      <c r="H572" t="str">
        <f t="shared" si="36"/>
        <v/>
      </c>
      <c r="I572" s="190" t="str">
        <f t="shared" si="35"/>
        <v/>
      </c>
    </row>
    <row r="573" spans="1:9">
      <c r="A573">
        <v>570</v>
      </c>
      <c r="B573" s="46">
        <v>45163</v>
      </c>
      <c r="C573" s="169">
        <v>0.64003740790104346</v>
      </c>
      <c r="D573" s="169">
        <v>15.940810769841702</v>
      </c>
      <c r="E573" s="169">
        <f t="shared" si="37"/>
        <v>0.64003740790104346</v>
      </c>
      <c r="F573" s="190" t="str">
        <f t="shared" si="34"/>
        <v/>
      </c>
      <c r="H573" t="str">
        <f t="shared" si="36"/>
        <v/>
      </c>
      <c r="I573" s="190" t="str">
        <f t="shared" si="35"/>
        <v/>
      </c>
    </row>
    <row r="574" spans="1:9">
      <c r="A574">
        <v>571</v>
      </c>
      <c r="B574" s="46">
        <v>45164</v>
      </c>
      <c r="C574" s="169">
        <v>0.85277524390197501</v>
      </c>
      <c r="D574" s="169">
        <v>15.940810769841702</v>
      </c>
      <c r="E574" s="169">
        <f t="shared" si="37"/>
        <v>0.85277524390197501</v>
      </c>
      <c r="F574" s="190" t="str">
        <f t="shared" si="34"/>
        <v/>
      </c>
      <c r="H574" t="str">
        <f t="shared" si="36"/>
        <v/>
      </c>
      <c r="I574" s="190" t="str">
        <f t="shared" si="35"/>
        <v/>
      </c>
    </row>
    <row r="575" spans="1:9">
      <c r="A575">
        <v>572</v>
      </c>
      <c r="B575" s="46">
        <v>45165</v>
      </c>
      <c r="C575" s="169">
        <v>1.3342008999001118</v>
      </c>
      <c r="D575" s="169">
        <v>15.940810769841702</v>
      </c>
      <c r="E575" s="169">
        <f t="shared" si="37"/>
        <v>1.3342008999001118</v>
      </c>
      <c r="F575" s="190" t="str">
        <f t="shared" si="34"/>
        <v/>
      </c>
      <c r="H575" t="str">
        <f t="shared" si="36"/>
        <v/>
      </c>
      <c r="I575" s="190" t="str">
        <f t="shared" si="35"/>
        <v/>
      </c>
    </row>
    <row r="576" spans="1:9">
      <c r="A576">
        <v>573</v>
      </c>
      <c r="B576" s="46">
        <v>45166</v>
      </c>
      <c r="C576" s="169">
        <v>0.57709913590011275</v>
      </c>
      <c r="D576" s="169">
        <v>15.940810769841702</v>
      </c>
      <c r="E576" s="169">
        <f t="shared" si="37"/>
        <v>0.57709913590011275</v>
      </c>
      <c r="F576" s="190" t="str">
        <f t="shared" si="34"/>
        <v/>
      </c>
      <c r="H576" t="str">
        <f t="shared" si="36"/>
        <v/>
      </c>
      <c r="I576" s="190" t="str">
        <f t="shared" si="35"/>
        <v/>
      </c>
    </row>
    <row r="577" spans="1:9">
      <c r="A577">
        <v>574</v>
      </c>
      <c r="B577" s="46">
        <v>45167</v>
      </c>
      <c r="C577" s="169">
        <v>1.4900494078991797</v>
      </c>
      <c r="D577" s="169">
        <v>15.940810769841702</v>
      </c>
      <c r="E577" s="169">
        <f t="shared" si="37"/>
        <v>1.4900494078991797</v>
      </c>
      <c r="F577" s="190" t="str">
        <f t="shared" si="34"/>
        <v/>
      </c>
      <c r="H577" t="str">
        <f t="shared" si="36"/>
        <v/>
      </c>
      <c r="I577" s="190" t="str">
        <f t="shared" si="35"/>
        <v/>
      </c>
    </row>
    <row r="578" spans="1:9">
      <c r="A578">
        <v>575</v>
      </c>
      <c r="B578" s="46">
        <v>45168</v>
      </c>
      <c r="C578" s="169">
        <v>2.439024072921784</v>
      </c>
      <c r="D578" s="169">
        <v>15.940810769841702</v>
      </c>
      <c r="E578" s="169">
        <f t="shared" si="37"/>
        <v>2.439024072921784</v>
      </c>
      <c r="F578" s="190" t="str">
        <f t="shared" si="34"/>
        <v/>
      </c>
      <c r="H578" t="str">
        <f t="shared" si="36"/>
        <v/>
      </c>
      <c r="I578" s="190" t="str">
        <f t="shared" si="35"/>
        <v/>
      </c>
    </row>
    <row r="579" spans="1:9">
      <c r="A579">
        <v>576</v>
      </c>
      <c r="B579" s="46">
        <v>45169</v>
      </c>
      <c r="C579" s="169">
        <v>2.3962360889227128</v>
      </c>
      <c r="D579" s="169">
        <v>15.940810769841702</v>
      </c>
      <c r="E579" s="169">
        <f t="shared" si="37"/>
        <v>2.3962360889227128</v>
      </c>
      <c r="F579" s="190" t="str">
        <f t="shared" ref="F579:F642" si="38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6"/>
        <v/>
      </c>
      <c r="I579" s="190" t="str">
        <f t="shared" si="35"/>
        <v/>
      </c>
    </row>
    <row r="580" spans="1:9">
      <c r="A580">
        <v>577</v>
      </c>
      <c r="B580" s="46">
        <v>45170</v>
      </c>
      <c r="C580" s="169">
        <v>19.802804212921785</v>
      </c>
      <c r="D580" s="169">
        <v>20.220393285105605</v>
      </c>
      <c r="E580" s="169">
        <f t="shared" si="37"/>
        <v>19.802804212921785</v>
      </c>
      <c r="F580" s="190" t="str">
        <f t="shared" si="38"/>
        <v/>
      </c>
      <c r="H580" t="str">
        <f t="shared" si="36"/>
        <v/>
      </c>
      <c r="I580" s="190" t="str">
        <f t="shared" ref="I580:I643" si="39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45171</v>
      </c>
      <c r="C581" s="169">
        <v>8.8364277529208515</v>
      </c>
      <c r="D581" s="169">
        <v>20.220393285105605</v>
      </c>
      <c r="E581" s="169">
        <f t="shared" si="37"/>
        <v>8.8364277529208515</v>
      </c>
      <c r="F581" s="190" t="str">
        <f t="shared" si="38"/>
        <v/>
      </c>
      <c r="H581" t="str">
        <f t="shared" ref="H581:H644" si="40">IF(MONTH(B581)=1,IF(DAY(B581)=1,YEAR(B581),""),"")</f>
        <v/>
      </c>
      <c r="I581" s="190" t="str">
        <f t="shared" si="39"/>
        <v/>
      </c>
    </row>
    <row r="582" spans="1:9">
      <c r="A582">
        <v>579</v>
      </c>
      <c r="B582" s="46">
        <v>45172</v>
      </c>
      <c r="C582" s="169">
        <v>9.7225829929199215</v>
      </c>
      <c r="D582" s="169">
        <v>20.220393285105605</v>
      </c>
      <c r="E582" s="169">
        <f t="shared" si="37"/>
        <v>9.7225829929199215</v>
      </c>
      <c r="F582" s="190" t="str">
        <f t="shared" si="38"/>
        <v/>
      </c>
      <c r="H582" t="str">
        <f t="shared" si="40"/>
        <v/>
      </c>
      <c r="I582" s="190" t="str">
        <f t="shared" si="39"/>
        <v/>
      </c>
    </row>
    <row r="583" spans="1:9">
      <c r="A583">
        <v>580</v>
      </c>
      <c r="B583" s="46">
        <v>45173</v>
      </c>
      <c r="C583" s="169">
        <v>12.063968236922715</v>
      </c>
      <c r="D583" s="169">
        <v>20.220393285105605</v>
      </c>
      <c r="E583" s="169">
        <f t="shared" si="37"/>
        <v>12.063968236922715</v>
      </c>
      <c r="F583" s="190" t="str">
        <f t="shared" si="38"/>
        <v/>
      </c>
      <c r="H583" t="str">
        <f t="shared" si="40"/>
        <v/>
      </c>
      <c r="I583" s="190" t="str">
        <f t="shared" si="39"/>
        <v/>
      </c>
    </row>
    <row r="584" spans="1:9">
      <c r="A584">
        <v>581</v>
      </c>
      <c r="B584" s="46">
        <v>45174</v>
      </c>
      <c r="C584" s="169">
        <v>19.704329852921788</v>
      </c>
      <c r="D584" s="169">
        <v>20.220393285105605</v>
      </c>
      <c r="E584" s="169">
        <f t="shared" si="37"/>
        <v>19.704329852921788</v>
      </c>
      <c r="F584" s="190" t="str">
        <f t="shared" si="38"/>
        <v/>
      </c>
      <c r="H584" t="str">
        <f t="shared" si="40"/>
        <v/>
      </c>
      <c r="I584" s="190" t="str">
        <f t="shared" si="39"/>
        <v/>
      </c>
    </row>
    <row r="585" spans="1:9">
      <c r="A585">
        <v>582</v>
      </c>
      <c r="B585" s="46">
        <v>45175</v>
      </c>
      <c r="C585" s="169">
        <v>38.792895148574281</v>
      </c>
      <c r="D585" s="169">
        <v>20.220393285105605</v>
      </c>
      <c r="E585" s="169">
        <f t="shared" si="37"/>
        <v>20.220393285105605</v>
      </c>
      <c r="F585" s="190" t="str">
        <f t="shared" si="38"/>
        <v/>
      </c>
      <c r="H585" t="str">
        <f t="shared" si="40"/>
        <v/>
      </c>
      <c r="I585" s="190" t="str">
        <f t="shared" si="39"/>
        <v/>
      </c>
    </row>
    <row r="586" spans="1:9">
      <c r="A586">
        <v>583</v>
      </c>
      <c r="B586" s="46">
        <v>45176</v>
      </c>
      <c r="C586" s="169">
        <v>42.623226828575213</v>
      </c>
      <c r="D586" s="169">
        <v>20.220393285105605</v>
      </c>
      <c r="E586" s="169">
        <f t="shared" si="37"/>
        <v>20.220393285105605</v>
      </c>
      <c r="F586" s="190" t="str">
        <f t="shared" si="38"/>
        <v/>
      </c>
      <c r="H586" t="str">
        <f t="shared" si="40"/>
        <v/>
      </c>
      <c r="I586" s="190" t="str">
        <f t="shared" si="39"/>
        <v/>
      </c>
    </row>
    <row r="587" spans="1:9">
      <c r="A587">
        <v>584</v>
      </c>
      <c r="B587" s="46">
        <v>45177</v>
      </c>
      <c r="C587" s="169">
        <v>38.379404017574281</v>
      </c>
      <c r="D587" s="169">
        <v>20.220393285105605</v>
      </c>
      <c r="E587" s="169">
        <f t="shared" si="37"/>
        <v>20.220393285105605</v>
      </c>
      <c r="F587" s="190" t="str">
        <f t="shared" si="38"/>
        <v/>
      </c>
      <c r="H587" t="str">
        <f t="shared" si="40"/>
        <v/>
      </c>
      <c r="I587" s="190" t="str">
        <f t="shared" si="39"/>
        <v/>
      </c>
    </row>
    <row r="588" spans="1:9">
      <c r="A588">
        <v>585</v>
      </c>
      <c r="B588" s="46">
        <v>45178</v>
      </c>
      <c r="C588" s="169">
        <v>25.808062667576145</v>
      </c>
      <c r="D588" s="169">
        <v>20.220393285105605</v>
      </c>
      <c r="E588" s="169">
        <f t="shared" si="37"/>
        <v>20.220393285105605</v>
      </c>
      <c r="F588" s="190" t="str">
        <f t="shared" si="38"/>
        <v/>
      </c>
      <c r="H588" t="str">
        <f t="shared" si="40"/>
        <v/>
      </c>
      <c r="I588" s="190" t="str">
        <f t="shared" si="39"/>
        <v/>
      </c>
    </row>
    <row r="589" spans="1:9">
      <c r="A589">
        <v>586</v>
      </c>
      <c r="B589" s="46">
        <v>45179</v>
      </c>
      <c r="C589" s="169">
        <v>22.100200360575212</v>
      </c>
      <c r="D589" s="169">
        <v>20.220393285105605</v>
      </c>
      <c r="E589" s="169">
        <f t="shared" si="37"/>
        <v>20.220393285105605</v>
      </c>
      <c r="F589" s="190" t="str">
        <f t="shared" si="38"/>
        <v/>
      </c>
      <c r="H589" t="str">
        <f t="shared" si="40"/>
        <v/>
      </c>
      <c r="I589" s="190" t="str">
        <f t="shared" si="39"/>
        <v/>
      </c>
    </row>
    <row r="590" spans="1:9">
      <c r="A590">
        <v>587</v>
      </c>
      <c r="B590" s="46">
        <v>45180</v>
      </c>
      <c r="C590" s="169">
        <v>33.835374380574279</v>
      </c>
      <c r="D590" s="169">
        <v>20.220393285105605</v>
      </c>
      <c r="E590" s="169">
        <f t="shared" si="37"/>
        <v>20.220393285105605</v>
      </c>
      <c r="F590" s="190" t="str">
        <f t="shared" si="38"/>
        <v/>
      </c>
      <c r="H590" t="str">
        <f t="shared" si="40"/>
        <v/>
      </c>
      <c r="I590" s="190" t="str">
        <f t="shared" si="39"/>
        <v/>
      </c>
    </row>
    <row r="591" spans="1:9">
      <c r="A591">
        <v>588</v>
      </c>
      <c r="B591" s="46">
        <v>45181</v>
      </c>
      <c r="C591" s="169">
        <v>35.609643696575212</v>
      </c>
      <c r="D591" s="169">
        <v>20.220393285105605</v>
      </c>
      <c r="E591" s="169">
        <f t="shared" ref="E591:E654" si="41">IF(C591&lt;D591,C591,D591)</f>
        <v>20.220393285105605</v>
      </c>
      <c r="F591" s="190" t="str">
        <f t="shared" si="38"/>
        <v/>
      </c>
      <c r="H591" t="str">
        <f t="shared" si="40"/>
        <v/>
      </c>
      <c r="I591" s="190" t="str">
        <f t="shared" si="39"/>
        <v/>
      </c>
    </row>
    <row r="592" spans="1:9">
      <c r="A592">
        <v>589</v>
      </c>
      <c r="B592" s="46">
        <v>45182</v>
      </c>
      <c r="C592" s="169">
        <v>20.692340154021089</v>
      </c>
      <c r="D592" s="169">
        <v>20.220393285105605</v>
      </c>
      <c r="E592" s="169">
        <f t="shared" si="41"/>
        <v>20.220393285105605</v>
      </c>
      <c r="F592" s="190" t="str">
        <f t="shared" si="38"/>
        <v/>
      </c>
      <c r="H592" t="str">
        <f t="shared" si="40"/>
        <v/>
      </c>
      <c r="I592" s="190" t="str">
        <f t="shared" si="39"/>
        <v/>
      </c>
    </row>
    <row r="593" spans="1:9">
      <c r="A593">
        <v>590</v>
      </c>
      <c r="B593" s="46">
        <v>45183</v>
      </c>
      <c r="C593" s="169">
        <v>18.260814747020159</v>
      </c>
      <c r="D593" s="169">
        <v>20.220393285105605</v>
      </c>
      <c r="E593" s="169">
        <f t="shared" si="41"/>
        <v>18.260814747020159</v>
      </c>
      <c r="F593" s="190" t="str">
        <f t="shared" si="38"/>
        <v/>
      </c>
      <c r="H593" t="str">
        <f t="shared" si="40"/>
        <v/>
      </c>
      <c r="I593" s="190" t="str">
        <f t="shared" si="39"/>
        <v/>
      </c>
    </row>
    <row r="594" spans="1:9">
      <c r="A594">
        <v>591</v>
      </c>
      <c r="B594" s="46">
        <v>45184</v>
      </c>
      <c r="C594" s="169">
        <v>24.51274495701923</v>
      </c>
      <c r="D594" s="169">
        <v>20.220393285105605</v>
      </c>
      <c r="E594" s="169">
        <f t="shared" si="41"/>
        <v>20.220393285105605</v>
      </c>
      <c r="F594" s="190" t="str">
        <f t="shared" si="38"/>
        <v>S</v>
      </c>
      <c r="G594" s="191">
        <f>IF(DAY(B594)=15,D594,"")</f>
        <v>20.220393285105605</v>
      </c>
      <c r="H594" t="str">
        <f t="shared" si="40"/>
        <v/>
      </c>
      <c r="I594" s="190" t="str">
        <f t="shared" si="39"/>
        <v>S</v>
      </c>
    </row>
    <row r="595" spans="1:9">
      <c r="A595">
        <v>592</v>
      </c>
      <c r="B595" s="46">
        <v>45185</v>
      </c>
      <c r="C595" s="169">
        <v>17.613897146022019</v>
      </c>
      <c r="D595" s="169">
        <v>20.220393285105605</v>
      </c>
      <c r="E595" s="169">
        <f t="shared" si="41"/>
        <v>17.613897146022019</v>
      </c>
      <c r="F595" s="190" t="str">
        <f t="shared" si="38"/>
        <v/>
      </c>
      <c r="H595" t="str">
        <f t="shared" si="40"/>
        <v/>
      </c>
      <c r="I595" s="190" t="str">
        <f t="shared" si="39"/>
        <v/>
      </c>
    </row>
    <row r="596" spans="1:9">
      <c r="A596">
        <v>593</v>
      </c>
      <c r="B596" s="46">
        <v>45186</v>
      </c>
      <c r="C596" s="169">
        <v>8.9958853780192278</v>
      </c>
      <c r="D596" s="169">
        <v>20.220393285105605</v>
      </c>
      <c r="E596" s="169">
        <f t="shared" si="41"/>
        <v>8.9958853780192278</v>
      </c>
      <c r="F596" s="190" t="str">
        <f t="shared" si="38"/>
        <v/>
      </c>
      <c r="H596" t="str">
        <f t="shared" si="40"/>
        <v/>
      </c>
      <c r="I596" s="190" t="str">
        <f t="shared" si="39"/>
        <v/>
      </c>
    </row>
    <row r="597" spans="1:9">
      <c r="A597">
        <v>594</v>
      </c>
      <c r="B597" s="46">
        <v>45187</v>
      </c>
      <c r="C597" s="169">
        <v>25.248270350022022</v>
      </c>
      <c r="D597" s="169">
        <v>20.220393285105605</v>
      </c>
      <c r="E597" s="169">
        <f t="shared" si="41"/>
        <v>20.220393285105605</v>
      </c>
      <c r="F597" s="190" t="str">
        <f t="shared" si="38"/>
        <v/>
      </c>
      <c r="H597" t="str">
        <f t="shared" si="40"/>
        <v/>
      </c>
      <c r="I597" s="190" t="str">
        <f t="shared" si="39"/>
        <v/>
      </c>
    </row>
    <row r="598" spans="1:9">
      <c r="A598">
        <v>595</v>
      </c>
      <c r="B598" s="46">
        <v>45188</v>
      </c>
      <c r="C598" s="169">
        <v>25.563371466020158</v>
      </c>
      <c r="D598" s="169">
        <v>20.220393285105605</v>
      </c>
      <c r="E598" s="169">
        <f t="shared" si="41"/>
        <v>20.220393285105605</v>
      </c>
      <c r="F598" s="190" t="str">
        <f t="shared" si="38"/>
        <v/>
      </c>
      <c r="H598" t="str">
        <f t="shared" si="40"/>
        <v/>
      </c>
      <c r="I598" s="190" t="str">
        <f t="shared" si="39"/>
        <v/>
      </c>
    </row>
    <row r="599" spans="1:9">
      <c r="A599">
        <v>596</v>
      </c>
      <c r="B599" s="46">
        <v>45189</v>
      </c>
      <c r="C599" s="169">
        <v>21.948302107410477</v>
      </c>
      <c r="D599" s="169">
        <v>20.220393285105605</v>
      </c>
      <c r="E599" s="169">
        <f t="shared" si="41"/>
        <v>20.220393285105605</v>
      </c>
      <c r="F599" s="190" t="str">
        <f t="shared" si="38"/>
        <v/>
      </c>
      <c r="H599" t="str">
        <f t="shared" si="40"/>
        <v/>
      </c>
      <c r="I599" s="190" t="str">
        <f t="shared" si="39"/>
        <v/>
      </c>
    </row>
    <row r="600" spans="1:9">
      <c r="A600">
        <v>597</v>
      </c>
      <c r="B600" s="46">
        <v>45190</v>
      </c>
      <c r="C600" s="169">
        <v>12.867219731411408</v>
      </c>
      <c r="D600" s="169">
        <v>20.220393285105605</v>
      </c>
      <c r="E600" s="169">
        <f t="shared" si="41"/>
        <v>12.867219731411408</v>
      </c>
      <c r="F600" s="190" t="str">
        <f t="shared" si="38"/>
        <v/>
      </c>
      <c r="H600" t="str">
        <f t="shared" si="40"/>
        <v/>
      </c>
      <c r="I600" s="190" t="str">
        <f t="shared" si="39"/>
        <v/>
      </c>
    </row>
    <row r="601" spans="1:9">
      <c r="A601">
        <v>598</v>
      </c>
      <c r="B601" s="46">
        <v>45191</v>
      </c>
      <c r="C601" s="169">
        <v>24.258553983410479</v>
      </c>
      <c r="D601" s="169">
        <v>20.220393285105605</v>
      </c>
      <c r="E601" s="169">
        <f t="shared" si="41"/>
        <v>20.220393285105605</v>
      </c>
      <c r="F601" s="190" t="str">
        <f t="shared" si="38"/>
        <v/>
      </c>
      <c r="H601" t="str">
        <f t="shared" si="40"/>
        <v/>
      </c>
      <c r="I601" s="190" t="str">
        <f t="shared" si="39"/>
        <v/>
      </c>
    </row>
    <row r="602" spans="1:9">
      <c r="A602">
        <v>599</v>
      </c>
      <c r="B602" s="46">
        <v>45192</v>
      </c>
      <c r="C602" s="169">
        <v>17.477073947411409</v>
      </c>
      <c r="D602" s="169">
        <v>20.220393285105605</v>
      </c>
      <c r="E602" s="169">
        <f t="shared" si="41"/>
        <v>17.477073947411409</v>
      </c>
      <c r="F602" s="190" t="str">
        <f t="shared" si="38"/>
        <v/>
      </c>
      <c r="H602" t="str">
        <f t="shared" si="40"/>
        <v/>
      </c>
      <c r="I602" s="190" t="str">
        <f t="shared" si="39"/>
        <v/>
      </c>
    </row>
    <row r="603" spans="1:9">
      <c r="A603">
        <v>600</v>
      </c>
      <c r="B603" s="46">
        <v>45193</v>
      </c>
      <c r="C603" s="169">
        <v>16.451820575408615</v>
      </c>
      <c r="D603" s="169">
        <v>20.220393285105605</v>
      </c>
      <c r="E603" s="169">
        <f t="shared" si="41"/>
        <v>16.451820575408615</v>
      </c>
      <c r="F603" s="190" t="str">
        <f t="shared" si="38"/>
        <v/>
      </c>
      <c r="H603" t="str">
        <f t="shared" si="40"/>
        <v/>
      </c>
      <c r="I603" s="190" t="str">
        <f t="shared" si="39"/>
        <v/>
      </c>
    </row>
    <row r="604" spans="1:9">
      <c r="A604">
        <v>601</v>
      </c>
      <c r="B604" s="46">
        <v>45194</v>
      </c>
      <c r="C604" s="169">
        <v>32.104403671412342</v>
      </c>
      <c r="D604" s="169">
        <v>20.220393285105605</v>
      </c>
      <c r="E604" s="169">
        <f t="shared" si="41"/>
        <v>20.220393285105605</v>
      </c>
      <c r="F604" s="190" t="str">
        <f t="shared" si="38"/>
        <v/>
      </c>
      <c r="H604" t="str">
        <f t="shared" si="40"/>
        <v/>
      </c>
      <c r="I604" s="190" t="str">
        <f t="shared" si="39"/>
        <v/>
      </c>
    </row>
    <row r="605" spans="1:9">
      <c r="A605">
        <v>602</v>
      </c>
      <c r="B605" s="46">
        <v>45195</v>
      </c>
      <c r="C605" s="169">
        <v>33.938328899409541</v>
      </c>
      <c r="D605" s="169">
        <v>20.220393285105605</v>
      </c>
      <c r="E605" s="169">
        <f t="shared" si="41"/>
        <v>20.220393285105605</v>
      </c>
      <c r="F605" s="190" t="str">
        <f t="shared" si="38"/>
        <v/>
      </c>
      <c r="H605" t="str">
        <f t="shared" si="40"/>
        <v/>
      </c>
      <c r="I605" s="190" t="str">
        <f t="shared" si="39"/>
        <v/>
      </c>
    </row>
    <row r="606" spans="1:9">
      <c r="A606">
        <v>603</v>
      </c>
      <c r="B606" s="46">
        <v>45196</v>
      </c>
      <c r="C606" s="169">
        <v>20.90603436955811</v>
      </c>
      <c r="D606" s="169">
        <v>20.220393285105605</v>
      </c>
      <c r="E606" s="169">
        <f t="shared" si="41"/>
        <v>20.220393285105605</v>
      </c>
      <c r="F606" s="190" t="str">
        <f t="shared" si="38"/>
        <v/>
      </c>
      <c r="H606" t="str">
        <f t="shared" si="40"/>
        <v/>
      </c>
      <c r="I606" s="190" t="str">
        <f t="shared" si="39"/>
        <v/>
      </c>
    </row>
    <row r="607" spans="1:9">
      <c r="A607">
        <v>604</v>
      </c>
      <c r="B607" s="46">
        <v>45197</v>
      </c>
      <c r="C607" s="169">
        <v>18.33551687355904</v>
      </c>
      <c r="D607" s="169">
        <v>20.220393285105605</v>
      </c>
      <c r="E607" s="169">
        <f t="shared" si="41"/>
        <v>18.33551687355904</v>
      </c>
      <c r="F607" s="190" t="str">
        <f t="shared" si="38"/>
        <v/>
      </c>
      <c r="H607" t="str">
        <f t="shared" si="40"/>
        <v/>
      </c>
      <c r="I607" s="190" t="str">
        <f t="shared" si="39"/>
        <v/>
      </c>
    </row>
    <row r="608" spans="1:9">
      <c r="A608">
        <v>605</v>
      </c>
      <c r="B608" s="46">
        <v>45198</v>
      </c>
      <c r="C608" s="169">
        <v>20.135935989558106</v>
      </c>
      <c r="D608" s="169">
        <v>20.220393285105605</v>
      </c>
      <c r="E608" s="169">
        <f t="shared" si="41"/>
        <v>20.135935989558106</v>
      </c>
      <c r="F608" s="190" t="str">
        <f t="shared" si="38"/>
        <v/>
      </c>
      <c r="H608" t="str">
        <f t="shared" si="40"/>
        <v/>
      </c>
      <c r="I608" s="190" t="str">
        <f t="shared" si="39"/>
        <v/>
      </c>
    </row>
    <row r="609" spans="1:9">
      <c r="A609">
        <v>606</v>
      </c>
      <c r="B609" s="46">
        <v>45199</v>
      </c>
      <c r="C609" s="169">
        <v>4.0797406895590393</v>
      </c>
      <c r="D609" s="169">
        <v>20.220393285105605</v>
      </c>
      <c r="E609" s="169">
        <f t="shared" si="41"/>
        <v>4.0797406895590393</v>
      </c>
      <c r="F609" s="190" t="str">
        <f t="shared" si="38"/>
        <v/>
      </c>
      <c r="H609" t="str">
        <f t="shared" si="40"/>
        <v/>
      </c>
      <c r="I609" s="190" t="str">
        <f t="shared" si="39"/>
        <v/>
      </c>
    </row>
    <row r="610" spans="1:9">
      <c r="A610">
        <v>607</v>
      </c>
      <c r="B610" s="46">
        <v>45200</v>
      </c>
      <c r="C610" s="169">
        <v>0.84823744955904112</v>
      </c>
      <c r="D610" s="169">
        <v>40.400211353346023</v>
      </c>
      <c r="E610" s="169">
        <f t="shared" si="41"/>
        <v>0.84823744955904112</v>
      </c>
      <c r="F610" s="190" t="str">
        <f t="shared" si="38"/>
        <v/>
      </c>
      <c r="H610" t="str">
        <f t="shared" si="40"/>
        <v/>
      </c>
      <c r="I610" s="190" t="str">
        <f t="shared" si="39"/>
        <v/>
      </c>
    </row>
    <row r="611" spans="1:9">
      <c r="A611">
        <v>608</v>
      </c>
      <c r="B611" s="46">
        <v>45201</v>
      </c>
      <c r="C611" s="169">
        <v>0.9602911375581098</v>
      </c>
      <c r="D611" s="169">
        <v>40.400211353346023</v>
      </c>
      <c r="E611" s="169">
        <f t="shared" si="41"/>
        <v>0.9602911375581098</v>
      </c>
      <c r="F611" s="190" t="str">
        <f t="shared" si="38"/>
        <v/>
      </c>
      <c r="H611" t="str">
        <f t="shared" si="40"/>
        <v/>
      </c>
      <c r="I611" s="190" t="str">
        <f t="shared" si="39"/>
        <v/>
      </c>
    </row>
    <row r="612" spans="1:9">
      <c r="A612">
        <v>609</v>
      </c>
      <c r="B612" s="46">
        <v>45202</v>
      </c>
      <c r="C612" s="169">
        <v>3.2073961695590407</v>
      </c>
      <c r="D612" s="169">
        <v>40.400211353346023</v>
      </c>
      <c r="E612" s="169">
        <f t="shared" si="41"/>
        <v>3.2073961695590407</v>
      </c>
      <c r="F612" s="190" t="str">
        <f t="shared" si="38"/>
        <v/>
      </c>
      <c r="H612" t="str">
        <f t="shared" si="40"/>
        <v/>
      </c>
      <c r="I612" s="190" t="str">
        <f t="shared" si="39"/>
        <v/>
      </c>
    </row>
    <row r="613" spans="1:9">
      <c r="A613">
        <v>610</v>
      </c>
      <c r="B613" s="46">
        <v>45203</v>
      </c>
      <c r="C613" s="169">
        <v>7.7128933218427083</v>
      </c>
      <c r="D613" s="169">
        <v>40.400211353346023</v>
      </c>
      <c r="E613" s="169">
        <f t="shared" si="41"/>
        <v>7.7128933218427083</v>
      </c>
      <c r="F613" s="190" t="str">
        <f t="shared" si="38"/>
        <v/>
      </c>
      <c r="H613" t="str">
        <f t="shared" si="40"/>
        <v/>
      </c>
      <c r="I613" s="190" t="str">
        <f t="shared" si="39"/>
        <v/>
      </c>
    </row>
    <row r="614" spans="1:9">
      <c r="A614">
        <v>611</v>
      </c>
      <c r="B614" s="46">
        <v>45204</v>
      </c>
      <c r="C614" s="169">
        <v>18.757089646844573</v>
      </c>
      <c r="D614" s="169">
        <v>40.400211353346023</v>
      </c>
      <c r="E614" s="169">
        <f t="shared" si="41"/>
        <v>18.757089646844573</v>
      </c>
      <c r="F614" s="190" t="str">
        <f t="shared" si="38"/>
        <v/>
      </c>
      <c r="H614" t="str">
        <f t="shared" si="40"/>
        <v/>
      </c>
      <c r="I614" s="190" t="str">
        <f t="shared" si="39"/>
        <v/>
      </c>
    </row>
    <row r="615" spans="1:9">
      <c r="A615">
        <v>612</v>
      </c>
      <c r="B615" s="46">
        <v>45205</v>
      </c>
      <c r="C615" s="169">
        <v>21.618682225843646</v>
      </c>
      <c r="D615" s="169">
        <v>40.400211353346023</v>
      </c>
      <c r="E615" s="169">
        <f t="shared" si="41"/>
        <v>21.618682225843646</v>
      </c>
      <c r="F615" s="190" t="str">
        <f t="shared" si="38"/>
        <v/>
      </c>
      <c r="H615" t="str">
        <f t="shared" si="40"/>
        <v/>
      </c>
      <c r="I615" s="190" t="str">
        <f t="shared" si="39"/>
        <v/>
      </c>
    </row>
    <row r="616" spans="1:9">
      <c r="A616">
        <v>613</v>
      </c>
      <c r="B616" s="46">
        <v>45206</v>
      </c>
      <c r="C616" s="169">
        <v>4.6228063218445712</v>
      </c>
      <c r="D616" s="169">
        <v>40.400211353346023</v>
      </c>
      <c r="E616" s="169">
        <f t="shared" si="41"/>
        <v>4.6228063218445712</v>
      </c>
      <c r="F616" s="190" t="str">
        <f t="shared" si="38"/>
        <v/>
      </c>
      <c r="H616" t="str">
        <f t="shared" si="40"/>
        <v/>
      </c>
      <c r="I616" s="190" t="str">
        <f t="shared" si="39"/>
        <v/>
      </c>
    </row>
    <row r="617" spans="1:9">
      <c r="A617">
        <v>614</v>
      </c>
      <c r="B617" s="46">
        <v>45207</v>
      </c>
      <c r="C617" s="169">
        <v>2.9587972828436397</v>
      </c>
      <c r="D617" s="169">
        <v>40.400211353346023</v>
      </c>
      <c r="E617" s="169">
        <f t="shared" si="41"/>
        <v>2.9587972828436397</v>
      </c>
      <c r="F617" s="190" t="str">
        <f t="shared" si="38"/>
        <v/>
      </c>
      <c r="H617" t="str">
        <f t="shared" si="40"/>
        <v/>
      </c>
      <c r="I617" s="190" t="str">
        <f t="shared" si="39"/>
        <v/>
      </c>
    </row>
    <row r="618" spans="1:9">
      <c r="A618">
        <v>615</v>
      </c>
      <c r="B618" s="46">
        <v>45208</v>
      </c>
      <c r="C618" s="169">
        <v>22.02844628484457</v>
      </c>
      <c r="D618" s="169">
        <v>40.400211353346023</v>
      </c>
      <c r="E618" s="169">
        <f t="shared" si="41"/>
        <v>22.02844628484457</v>
      </c>
      <c r="F618" s="190" t="str">
        <f t="shared" si="38"/>
        <v/>
      </c>
      <c r="H618" t="str">
        <f t="shared" si="40"/>
        <v/>
      </c>
      <c r="I618" s="190" t="str">
        <f t="shared" si="39"/>
        <v/>
      </c>
    </row>
    <row r="619" spans="1:9">
      <c r="A619">
        <v>616</v>
      </c>
      <c r="B619" s="46">
        <v>45209</v>
      </c>
      <c r="C619" s="169">
        <v>23.77941356184364</v>
      </c>
      <c r="D619" s="169">
        <v>40.400211353346023</v>
      </c>
      <c r="E619" s="169">
        <f t="shared" si="41"/>
        <v>23.77941356184364</v>
      </c>
      <c r="F619" s="190" t="str">
        <f t="shared" si="38"/>
        <v/>
      </c>
      <c r="H619" t="str">
        <f t="shared" si="40"/>
        <v/>
      </c>
      <c r="I619" s="190" t="str">
        <f t="shared" si="39"/>
        <v/>
      </c>
    </row>
    <row r="620" spans="1:9">
      <c r="A620">
        <v>617</v>
      </c>
      <c r="B620" s="46">
        <v>45210</v>
      </c>
      <c r="C620" s="169">
        <v>16.200307536526953</v>
      </c>
      <c r="D620" s="169">
        <v>40.400211353346023</v>
      </c>
      <c r="E620" s="169">
        <f t="shared" si="41"/>
        <v>16.200307536526953</v>
      </c>
      <c r="F620" s="190" t="str">
        <f t="shared" si="38"/>
        <v/>
      </c>
      <c r="H620" t="str">
        <f t="shared" si="40"/>
        <v/>
      </c>
      <c r="I620" s="190" t="str">
        <f t="shared" si="39"/>
        <v/>
      </c>
    </row>
    <row r="621" spans="1:9">
      <c r="A621">
        <v>618</v>
      </c>
      <c r="B621" s="46">
        <v>45211</v>
      </c>
      <c r="C621" s="169">
        <v>8.2141049895250902</v>
      </c>
      <c r="D621" s="169">
        <v>40.400211353346023</v>
      </c>
      <c r="E621" s="169">
        <f t="shared" si="41"/>
        <v>8.2141049895250902</v>
      </c>
      <c r="F621" s="190" t="str">
        <f t="shared" si="38"/>
        <v/>
      </c>
      <c r="H621" t="str">
        <f t="shared" si="40"/>
        <v/>
      </c>
      <c r="I621" s="190" t="str">
        <f t="shared" si="39"/>
        <v/>
      </c>
    </row>
    <row r="622" spans="1:9">
      <c r="A622">
        <v>619</v>
      </c>
      <c r="B622" s="46">
        <v>45212</v>
      </c>
      <c r="C622" s="169">
        <v>3.2859982715278822</v>
      </c>
      <c r="D622" s="169">
        <v>40.400211353346023</v>
      </c>
      <c r="E622" s="169">
        <f t="shared" si="41"/>
        <v>3.2859982715278822</v>
      </c>
      <c r="F622" s="190" t="str">
        <f t="shared" si="38"/>
        <v/>
      </c>
      <c r="H622" t="str">
        <f t="shared" si="40"/>
        <v/>
      </c>
      <c r="I622" s="190" t="str">
        <f t="shared" si="39"/>
        <v/>
      </c>
    </row>
    <row r="623" spans="1:9">
      <c r="A623">
        <v>620</v>
      </c>
      <c r="B623" s="46">
        <v>45213</v>
      </c>
      <c r="C623" s="169">
        <v>11.08688186452695</v>
      </c>
      <c r="D623" s="169">
        <v>40.400211353346023</v>
      </c>
      <c r="E623" s="169">
        <f t="shared" si="41"/>
        <v>11.08688186452695</v>
      </c>
      <c r="F623" s="190" t="str">
        <f t="shared" si="38"/>
        <v/>
      </c>
      <c r="H623" t="str">
        <f t="shared" si="40"/>
        <v/>
      </c>
      <c r="I623" s="190" t="str">
        <f t="shared" si="39"/>
        <v/>
      </c>
    </row>
    <row r="624" spans="1:9">
      <c r="A624">
        <v>621</v>
      </c>
      <c r="B624" s="46">
        <v>45214</v>
      </c>
      <c r="C624" s="169">
        <v>4.878889060526955</v>
      </c>
      <c r="D624" s="169">
        <v>40.400211353346023</v>
      </c>
      <c r="E624" s="169">
        <f t="shared" si="41"/>
        <v>4.878889060526955</v>
      </c>
      <c r="F624" s="190" t="str">
        <f t="shared" si="38"/>
        <v>O</v>
      </c>
      <c r="G624" s="191">
        <f>IF(DAY(B624)=15,D624,"")</f>
        <v>40.400211353346023</v>
      </c>
      <c r="H624" t="str">
        <f t="shared" si="40"/>
        <v/>
      </c>
      <c r="I624" s="190" t="str">
        <f t="shared" si="39"/>
        <v>O</v>
      </c>
    </row>
    <row r="625" spans="1:9">
      <c r="A625">
        <v>622</v>
      </c>
      <c r="B625" s="46">
        <v>45215</v>
      </c>
      <c r="C625" s="169">
        <v>26.990288200526951</v>
      </c>
      <c r="D625" s="169">
        <v>40.400211353346023</v>
      </c>
      <c r="E625" s="169">
        <f t="shared" si="41"/>
        <v>26.990288200526951</v>
      </c>
      <c r="F625" s="190" t="str">
        <f t="shared" si="38"/>
        <v/>
      </c>
      <c r="H625" t="str">
        <f t="shared" si="40"/>
        <v/>
      </c>
      <c r="I625" s="190" t="str">
        <f t="shared" si="39"/>
        <v/>
      </c>
    </row>
    <row r="626" spans="1:9">
      <c r="A626">
        <v>623</v>
      </c>
      <c r="B626" s="46">
        <v>45216</v>
      </c>
      <c r="C626" s="169">
        <v>4.7591329325269545</v>
      </c>
      <c r="D626" s="169">
        <v>40.400211353346023</v>
      </c>
      <c r="E626" s="169">
        <f t="shared" si="41"/>
        <v>4.7591329325269545</v>
      </c>
      <c r="F626" s="190" t="str">
        <f t="shared" si="38"/>
        <v/>
      </c>
      <c r="H626" t="str">
        <f t="shared" si="40"/>
        <v/>
      </c>
      <c r="I626" s="190" t="str">
        <f t="shared" si="39"/>
        <v/>
      </c>
    </row>
    <row r="627" spans="1:9">
      <c r="A627">
        <v>624</v>
      </c>
      <c r="B627" s="46">
        <v>45217</v>
      </c>
      <c r="C627" s="169">
        <v>69.301702732977404</v>
      </c>
      <c r="D627" s="169">
        <v>40.400211353346023</v>
      </c>
      <c r="E627" s="169">
        <f t="shared" si="41"/>
        <v>40.400211353346023</v>
      </c>
      <c r="F627" s="190" t="str">
        <f t="shared" si="38"/>
        <v/>
      </c>
      <c r="H627" t="str">
        <f t="shared" si="40"/>
        <v/>
      </c>
      <c r="I627" s="190" t="str">
        <f t="shared" si="39"/>
        <v/>
      </c>
    </row>
    <row r="628" spans="1:9">
      <c r="A628">
        <v>625</v>
      </c>
      <c r="B628" s="46">
        <v>45218</v>
      </c>
      <c r="C628" s="169">
        <v>76.788497715978323</v>
      </c>
      <c r="D628" s="169">
        <v>40.400211353346023</v>
      </c>
      <c r="E628" s="169">
        <f t="shared" si="41"/>
        <v>40.400211353346023</v>
      </c>
      <c r="F628" s="190" t="str">
        <f t="shared" si="38"/>
        <v/>
      </c>
      <c r="H628" t="str">
        <f t="shared" si="40"/>
        <v/>
      </c>
      <c r="I628" s="190" t="str">
        <f t="shared" si="39"/>
        <v/>
      </c>
    </row>
    <row r="629" spans="1:9">
      <c r="A629">
        <v>626</v>
      </c>
      <c r="B629" s="46">
        <v>45219</v>
      </c>
      <c r="C629" s="169">
        <v>88.607744400979271</v>
      </c>
      <c r="D629" s="169">
        <v>40.400211353346023</v>
      </c>
      <c r="E629" s="169">
        <f t="shared" si="41"/>
        <v>40.400211353346023</v>
      </c>
      <c r="F629" s="190" t="str">
        <f t="shared" si="38"/>
        <v/>
      </c>
      <c r="H629" t="str">
        <f t="shared" si="40"/>
        <v/>
      </c>
      <c r="I629" s="190" t="str">
        <f t="shared" si="39"/>
        <v/>
      </c>
    </row>
    <row r="630" spans="1:9">
      <c r="A630">
        <v>627</v>
      </c>
      <c r="B630" s="46">
        <v>45220</v>
      </c>
      <c r="C630" s="169">
        <v>94.690464856979261</v>
      </c>
      <c r="D630" s="169">
        <v>40.400211353346023</v>
      </c>
      <c r="E630" s="169">
        <f t="shared" si="41"/>
        <v>40.400211353346023</v>
      </c>
      <c r="F630" s="190" t="str">
        <f t="shared" si="38"/>
        <v/>
      </c>
      <c r="H630" t="str">
        <f t="shared" si="40"/>
        <v/>
      </c>
      <c r="I630" s="190" t="str">
        <f t="shared" si="39"/>
        <v/>
      </c>
    </row>
    <row r="631" spans="1:9">
      <c r="A631">
        <v>628</v>
      </c>
      <c r="B631" s="46">
        <v>45221</v>
      </c>
      <c r="C631" s="169">
        <v>103.0744109489774</v>
      </c>
      <c r="D631" s="169">
        <v>40.400211353346023</v>
      </c>
      <c r="E631" s="169">
        <f t="shared" si="41"/>
        <v>40.400211353346023</v>
      </c>
      <c r="F631" s="190" t="str">
        <f t="shared" si="38"/>
        <v/>
      </c>
      <c r="H631" t="str">
        <f t="shared" si="40"/>
        <v/>
      </c>
      <c r="I631" s="190" t="str">
        <f t="shared" si="39"/>
        <v/>
      </c>
    </row>
    <row r="632" spans="1:9">
      <c r="A632">
        <v>629</v>
      </c>
      <c r="B632" s="46">
        <v>45222</v>
      </c>
      <c r="C632" s="169">
        <v>121.68581367297928</v>
      </c>
      <c r="D632" s="169">
        <v>40.400211353346023</v>
      </c>
      <c r="E632" s="169">
        <f t="shared" si="41"/>
        <v>40.400211353346023</v>
      </c>
      <c r="F632" s="190" t="str">
        <f t="shared" si="38"/>
        <v/>
      </c>
      <c r="H632" t="str">
        <f t="shared" si="40"/>
        <v/>
      </c>
      <c r="I632" s="190" t="str">
        <f t="shared" si="39"/>
        <v/>
      </c>
    </row>
    <row r="633" spans="1:9">
      <c r="A633">
        <v>630</v>
      </c>
      <c r="B633" s="46">
        <v>45223</v>
      </c>
      <c r="C633" s="169">
        <v>99.479185400978338</v>
      </c>
      <c r="D633" s="169">
        <v>40.400211353346023</v>
      </c>
      <c r="E633" s="169">
        <f t="shared" si="41"/>
        <v>40.400211353346023</v>
      </c>
      <c r="F633" s="190" t="str">
        <f t="shared" si="38"/>
        <v/>
      </c>
      <c r="H633" t="str">
        <f t="shared" si="40"/>
        <v/>
      </c>
      <c r="I633" s="190" t="str">
        <f t="shared" si="39"/>
        <v/>
      </c>
    </row>
    <row r="634" spans="1:9">
      <c r="A634">
        <v>631</v>
      </c>
      <c r="B634" s="46">
        <v>45224</v>
      </c>
      <c r="C634" s="169">
        <v>153.27217943682234</v>
      </c>
      <c r="D634" s="169">
        <v>40.400211353346023</v>
      </c>
      <c r="E634" s="169">
        <f t="shared" si="41"/>
        <v>40.400211353346023</v>
      </c>
      <c r="F634" s="190" t="str">
        <f t="shared" si="38"/>
        <v/>
      </c>
      <c r="H634" t="str">
        <f t="shared" si="40"/>
        <v/>
      </c>
      <c r="I634" s="190" t="str">
        <f t="shared" si="39"/>
        <v/>
      </c>
    </row>
    <row r="635" spans="1:9">
      <c r="A635">
        <v>632</v>
      </c>
      <c r="B635" s="46">
        <v>45225</v>
      </c>
      <c r="C635" s="169">
        <v>159.0758643998214</v>
      </c>
      <c r="D635" s="169">
        <v>40.400211353346023</v>
      </c>
      <c r="E635" s="169">
        <f t="shared" si="41"/>
        <v>40.400211353346023</v>
      </c>
      <c r="F635" s="190" t="str">
        <f t="shared" si="38"/>
        <v/>
      </c>
      <c r="H635" t="str">
        <f t="shared" si="40"/>
        <v/>
      </c>
      <c r="I635" s="190" t="str">
        <f t="shared" si="39"/>
        <v/>
      </c>
    </row>
    <row r="636" spans="1:9">
      <c r="A636">
        <v>633</v>
      </c>
      <c r="B636" s="46">
        <v>45226</v>
      </c>
      <c r="C636" s="169">
        <v>171.12282010182233</v>
      </c>
      <c r="D636" s="169">
        <v>40.400211353346023</v>
      </c>
      <c r="E636" s="169">
        <f t="shared" si="41"/>
        <v>40.400211353346023</v>
      </c>
      <c r="F636" s="190" t="str">
        <f t="shared" si="38"/>
        <v/>
      </c>
      <c r="H636" t="str">
        <f t="shared" si="40"/>
        <v/>
      </c>
      <c r="I636" s="190" t="str">
        <f t="shared" si="39"/>
        <v/>
      </c>
    </row>
    <row r="637" spans="1:9">
      <c r="A637">
        <v>634</v>
      </c>
      <c r="B637" s="46">
        <v>45227</v>
      </c>
      <c r="C637" s="169">
        <v>165.19954648382142</v>
      </c>
      <c r="D637" s="169">
        <v>40.400211353346023</v>
      </c>
      <c r="E637" s="169">
        <f t="shared" si="41"/>
        <v>40.400211353346023</v>
      </c>
      <c r="F637" s="190" t="str">
        <f t="shared" si="38"/>
        <v/>
      </c>
      <c r="H637" t="str">
        <f t="shared" si="40"/>
        <v/>
      </c>
      <c r="I637" s="190" t="str">
        <f t="shared" si="39"/>
        <v/>
      </c>
    </row>
    <row r="638" spans="1:9">
      <c r="A638">
        <v>635</v>
      </c>
      <c r="B638" s="46">
        <v>45228</v>
      </c>
      <c r="C638" s="169">
        <v>176.09406028882233</v>
      </c>
      <c r="D638" s="169">
        <v>40.400211353346023</v>
      </c>
      <c r="E638" s="169">
        <f t="shared" si="41"/>
        <v>40.400211353346023</v>
      </c>
      <c r="F638" s="190" t="str">
        <f t="shared" si="38"/>
        <v/>
      </c>
      <c r="H638" t="str">
        <f t="shared" si="40"/>
        <v/>
      </c>
      <c r="I638" s="190" t="str">
        <f t="shared" si="39"/>
        <v/>
      </c>
    </row>
    <row r="639" spans="1:9">
      <c r="A639">
        <v>636</v>
      </c>
      <c r="B639" s="46">
        <v>45229</v>
      </c>
      <c r="C639" s="169">
        <v>183.32879985482234</v>
      </c>
      <c r="D639" s="169">
        <v>40.400211353346023</v>
      </c>
      <c r="E639" s="169">
        <f t="shared" si="41"/>
        <v>40.400211353346023</v>
      </c>
      <c r="F639" s="190" t="str">
        <f t="shared" si="38"/>
        <v/>
      </c>
      <c r="H639" t="str">
        <f t="shared" si="40"/>
        <v/>
      </c>
      <c r="I639" s="190" t="str">
        <f t="shared" si="39"/>
        <v/>
      </c>
    </row>
    <row r="640" spans="1:9">
      <c r="A640">
        <v>637</v>
      </c>
      <c r="B640" s="46">
        <v>45230</v>
      </c>
      <c r="C640" s="169">
        <v>207.29087419382046</v>
      </c>
      <c r="D640" s="169">
        <v>40.400211353346023</v>
      </c>
      <c r="E640" s="169">
        <f t="shared" si="41"/>
        <v>40.400211353346023</v>
      </c>
      <c r="F640" s="190" t="str">
        <f t="shared" si="38"/>
        <v/>
      </c>
      <c r="H640" t="str">
        <f t="shared" si="40"/>
        <v/>
      </c>
      <c r="I640" s="190" t="str">
        <f t="shared" si="39"/>
        <v/>
      </c>
    </row>
    <row r="641" spans="1:9">
      <c r="A641">
        <v>638</v>
      </c>
      <c r="B641" s="46">
        <v>45231</v>
      </c>
      <c r="C641" s="169">
        <v>252.34479253189818</v>
      </c>
      <c r="D641" s="169">
        <v>80.938788836501317</v>
      </c>
      <c r="E641" s="169">
        <f t="shared" si="41"/>
        <v>80.938788836501317</v>
      </c>
      <c r="F641" s="190" t="str">
        <f t="shared" si="38"/>
        <v/>
      </c>
      <c r="H641" t="str">
        <f t="shared" si="40"/>
        <v/>
      </c>
      <c r="I641" s="190" t="str">
        <f t="shared" si="39"/>
        <v/>
      </c>
    </row>
    <row r="642" spans="1:9">
      <c r="A642">
        <v>639</v>
      </c>
      <c r="B642" s="46">
        <v>45232</v>
      </c>
      <c r="C642" s="169">
        <v>252.82773148389819</v>
      </c>
      <c r="D642" s="169">
        <v>80.938788836501317</v>
      </c>
      <c r="E642" s="169">
        <f t="shared" si="41"/>
        <v>80.938788836501317</v>
      </c>
      <c r="F642" s="190" t="str">
        <f t="shared" si="38"/>
        <v/>
      </c>
      <c r="H642" t="str">
        <f t="shared" si="40"/>
        <v/>
      </c>
      <c r="I642" s="190" t="str">
        <f t="shared" si="39"/>
        <v/>
      </c>
    </row>
    <row r="643" spans="1:9">
      <c r="A643">
        <v>640</v>
      </c>
      <c r="B643" s="46">
        <v>45233</v>
      </c>
      <c r="C643" s="169">
        <v>262.46804328789818</v>
      </c>
      <c r="D643" s="169">
        <v>80.938788836501317</v>
      </c>
      <c r="E643" s="169">
        <f t="shared" si="41"/>
        <v>80.938788836501317</v>
      </c>
      <c r="F643" s="190" t="str">
        <f t="shared" ref="F643:F706" si="4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0"/>
        <v/>
      </c>
      <c r="I643" s="190" t="str">
        <f t="shared" si="39"/>
        <v/>
      </c>
    </row>
    <row r="644" spans="1:9">
      <c r="A644">
        <v>641</v>
      </c>
      <c r="B644" s="46">
        <v>45234</v>
      </c>
      <c r="C644" s="169">
        <v>260.0598686118982</v>
      </c>
      <c r="D644" s="169">
        <v>80.938788836501317</v>
      </c>
      <c r="E644" s="169">
        <f t="shared" si="41"/>
        <v>80.938788836501317</v>
      </c>
      <c r="F644" s="190" t="str">
        <f t="shared" si="42"/>
        <v/>
      </c>
      <c r="H644" t="str">
        <f t="shared" si="40"/>
        <v/>
      </c>
      <c r="I644" s="190" t="str">
        <f t="shared" ref="I644:I707" si="43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45235</v>
      </c>
      <c r="C645" s="169">
        <v>259.1792416438991</v>
      </c>
      <c r="D645" s="169">
        <v>80.938788836501317</v>
      </c>
      <c r="E645" s="169">
        <f t="shared" si="41"/>
        <v>80.938788836501317</v>
      </c>
      <c r="F645" s="190" t="str">
        <f t="shared" si="42"/>
        <v/>
      </c>
      <c r="H645" t="str">
        <f t="shared" ref="H645:H708" si="44">IF(MONTH(B645)=1,IF(DAY(B645)=1,YEAR(B645),""),"")</f>
        <v/>
      </c>
      <c r="I645" s="190" t="str">
        <f t="shared" si="43"/>
        <v/>
      </c>
    </row>
    <row r="646" spans="1:9">
      <c r="A646">
        <v>643</v>
      </c>
      <c r="B646" s="46">
        <v>45236</v>
      </c>
      <c r="C646" s="169">
        <v>270.53833565289727</v>
      </c>
      <c r="D646" s="169">
        <v>80.938788836501317</v>
      </c>
      <c r="E646" s="169">
        <f t="shared" si="41"/>
        <v>80.938788836501317</v>
      </c>
      <c r="F646" s="190" t="str">
        <f t="shared" si="42"/>
        <v/>
      </c>
      <c r="H646" t="str">
        <f t="shared" si="44"/>
        <v/>
      </c>
      <c r="I646" s="190" t="str">
        <f t="shared" si="43"/>
        <v/>
      </c>
    </row>
    <row r="647" spans="1:9">
      <c r="A647">
        <v>644</v>
      </c>
      <c r="B647" s="46">
        <v>45237</v>
      </c>
      <c r="C647" s="169">
        <v>287.01657496989912</v>
      </c>
      <c r="D647" s="169">
        <v>80.938788836501317</v>
      </c>
      <c r="E647" s="169">
        <f t="shared" si="41"/>
        <v>80.938788836501317</v>
      </c>
      <c r="F647" s="190" t="str">
        <f t="shared" si="42"/>
        <v/>
      </c>
      <c r="H647" t="str">
        <f t="shared" si="44"/>
        <v/>
      </c>
      <c r="I647" s="190" t="str">
        <f t="shared" si="43"/>
        <v/>
      </c>
    </row>
    <row r="648" spans="1:9">
      <c r="A648">
        <v>645</v>
      </c>
      <c r="B648" s="46">
        <v>45238</v>
      </c>
      <c r="C648" s="169">
        <v>200.27169127970353</v>
      </c>
      <c r="D648" s="169">
        <v>80.938788836501317</v>
      </c>
      <c r="E648" s="169">
        <f t="shared" si="41"/>
        <v>80.938788836501317</v>
      </c>
      <c r="F648" s="190" t="str">
        <f t="shared" si="42"/>
        <v/>
      </c>
      <c r="H648" t="str">
        <f t="shared" si="44"/>
        <v/>
      </c>
      <c r="I648" s="190" t="str">
        <f t="shared" si="43"/>
        <v/>
      </c>
    </row>
    <row r="649" spans="1:9">
      <c r="A649">
        <v>646</v>
      </c>
      <c r="B649" s="46">
        <v>45239</v>
      </c>
      <c r="C649" s="169">
        <v>191.20337301370165</v>
      </c>
      <c r="D649" s="169">
        <v>80.938788836501317</v>
      </c>
      <c r="E649" s="169">
        <f t="shared" si="41"/>
        <v>80.938788836501317</v>
      </c>
      <c r="F649" s="190" t="str">
        <f t="shared" si="42"/>
        <v/>
      </c>
      <c r="H649" t="str">
        <f t="shared" si="44"/>
        <v/>
      </c>
      <c r="I649" s="190" t="str">
        <f t="shared" si="43"/>
        <v/>
      </c>
    </row>
    <row r="650" spans="1:9">
      <c r="A650">
        <v>647</v>
      </c>
      <c r="B650" s="46">
        <v>45240</v>
      </c>
      <c r="C650" s="169">
        <v>188.93015086770166</v>
      </c>
      <c r="D650" s="169">
        <v>80.938788836501317</v>
      </c>
      <c r="E650" s="169">
        <f t="shared" si="41"/>
        <v>80.938788836501317</v>
      </c>
      <c r="F650" s="190" t="str">
        <f t="shared" si="42"/>
        <v/>
      </c>
      <c r="H650" t="str">
        <f t="shared" si="44"/>
        <v/>
      </c>
      <c r="I650" s="190" t="str">
        <f t="shared" si="43"/>
        <v/>
      </c>
    </row>
    <row r="651" spans="1:9">
      <c r="A651">
        <v>648</v>
      </c>
      <c r="B651" s="46">
        <v>45241</v>
      </c>
      <c r="C651" s="169">
        <v>163.91813598970353</v>
      </c>
      <c r="D651" s="169">
        <v>80.938788836501317</v>
      </c>
      <c r="E651" s="169">
        <f t="shared" si="41"/>
        <v>80.938788836501317</v>
      </c>
      <c r="F651" s="190" t="str">
        <f t="shared" si="42"/>
        <v/>
      </c>
      <c r="H651" t="str">
        <f t="shared" si="44"/>
        <v/>
      </c>
      <c r="I651" s="190" t="str">
        <f t="shared" si="43"/>
        <v/>
      </c>
    </row>
    <row r="652" spans="1:9">
      <c r="A652">
        <v>649</v>
      </c>
      <c r="B652" s="46">
        <v>45242</v>
      </c>
      <c r="C652" s="169">
        <v>169.85295779870353</v>
      </c>
      <c r="D652" s="169">
        <v>80.938788836501317</v>
      </c>
      <c r="E652" s="169">
        <f t="shared" si="41"/>
        <v>80.938788836501317</v>
      </c>
      <c r="F652" s="190" t="str">
        <f t="shared" si="42"/>
        <v/>
      </c>
      <c r="H652" t="str">
        <f t="shared" si="44"/>
        <v/>
      </c>
      <c r="I652" s="190" t="str">
        <f t="shared" si="43"/>
        <v/>
      </c>
    </row>
    <row r="653" spans="1:9">
      <c r="A653">
        <v>650</v>
      </c>
      <c r="B653" s="46">
        <v>45243</v>
      </c>
      <c r="C653" s="169">
        <v>185.62598372670351</v>
      </c>
      <c r="D653" s="169">
        <v>80.938788836501317</v>
      </c>
      <c r="E653" s="169">
        <f t="shared" si="41"/>
        <v>80.938788836501317</v>
      </c>
      <c r="F653" s="190" t="str">
        <f t="shared" si="42"/>
        <v/>
      </c>
      <c r="H653" t="str">
        <f t="shared" si="44"/>
        <v/>
      </c>
      <c r="I653" s="190" t="str">
        <f t="shared" si="43"/>
        <v/>
      </c>
    </row>
    <row r="654" spans="1:9">
      <c r="A654">
        <v>651</v>
      </c>
      <c r="B654" s="46">
        <v>45244</v>
      </c>
      <c r="C654" s="169">
        <v>194.15288173870167</v>
      </c>
      <c r="D654" s="169">
        <v>80.938788836501317</v>
      </c>
      <c r="E654" s="169">
        <f t="shared" si="41"/>
        <v>80.938788836501317</v>
      </c>
      <c r="F654" s="190" t="str">
        <f t="shared" si="42"/>
        <v/>
      </c>
      <c r="H654" t="str">
        <f t="shared" si="44"/>
        <v/>
      </c>
      <c r="I654" s="190" t="str">
        <f t="shared" si="43"/>
        <v/>
      </c>
    </row>
    <row r="655" spans="1:9">
      <c r="A655">
        <v>652</v>
      </c>
      <c r="B655" s="46">
        <v>45245</v>
      </c>
      <c r="C655" s="169">
        <v>136.04036127041906</v>
      </c>
      <c r="D655" s="169">
        <v>80.938788836501317</v>
      </c>
      <c r="E655" s="169">
        <f t="shared" ref="E655:E718" si="45">IF(C655&lt;D655,C655,D655)</f>
        <v>80.938788836501317</v>
      </c>
      <c r="F655" s="190" t="str">
        <f t="shared" si="42"/>
        <v>N</v>
      </c>
      <c r="G655" s="191">
        <f>IF(DAY(B655)=15,D655,"")</f>
        <v>80.938788836501317</v>
      </c>
      <c r="H655" t="str">
        <f t="shared" si="44"/>
        <v/>
      </c>
      <c r="I655" s="190" t="str">
        <f t="shared" si="43"/>
        <v>N</v>
      </c>
    </row>
    <row r="656" spans="1:9">
      <c r="A656">
        <v>653</v>
      </c>
      <c r="B656" s="46">
        <v>45246</v>
      </c>
      <c r="C656" s="169">
        <v>136.99093102641908</v>
      </c>
      <c r="D656" s="169">
        <v>80.938788836501317</v>
      </c>
      <c r="E656" s="169">
        <f t="shared" si="45"/>
        <v>80.938788836501317</v>
      </c>
      <c r="F656" s="190" t="str">
        <f t="shared" si="42"/>
        <v/>
      </c>
      <c r="H656" t="str">
        <f t="shared" si="44"/>
        <v/>
      </c>
      <c r="I656" s="190" t="str">
        <f t="shared" si="43"/>
        <v/>
      </c>
    </row>
    <row r="657" spans="1:9">
      <c r="A657">
        <v>654</v>
      </c>
      <c r="B657" s="46">
        <v>45247</v>
      </c>
      <c r="C657" s="169">
        <v>152.77397935041907</v>
      </c>
      <c r="D657" s="169">
        <v>80.938788836501317</v>
      </c>
      <c r="E657" s="169">
        <f t="shared" si="45"/>
        <v>80.938788836501317</v>
      </c>
      <c r="F657" s="190" t="str">
        <f t="shared" si="42"/>
        <v/>
      </c>
      <c r="H657" t="str">
        <f t="shared" si="44"/>
        <v/>
      </c>
      <c r="I657" s="190" t="str">
        <f t="shared" si="43"/>
        <v/>
      </c>
    </row>
    <row r="658" spans="1:9">
      <c r="A658">
        <v>655</v>
      </c>
      <c r="B658" s="46">
        <v>45248</v>
      </c>
      <c r="C658" s="169">
        <v>146.69987278242093</v>
      </c>
      <c r="D658" s="169">
        <v>80.938788836501317</v>
      </c>
      <c r="E658" s="169">
        <f t="shared" si="45"/>
        <v>80.938788836501317</v>
      </c>
      <c r="F658" s="190" t="str">
        <f t="shared" si="42"/>
        <v/>
      </c>
      <c r="H658" t="str">
        <f t="shared" si="44"/>
        <v/>
      </c>
      <c r="I658" s="190" t="str">
        <f t="shared" si="43"/>
        <v/>
      </c>
    </row>
    <row r="659" spans="1:9">
      <c r="A659">
        <v>656</v>
      </c>
      <c r="B659" s="46">
        <v>45249</v>
      </c>
      <c r="C659" s="169">
        <v>112.86533377041907</v>
      </c>
      <c r="D659" s="169">
        <v>80.938788836501317</v>
      </c>
      <c r="E659" s="169">
        <f t="shared" si="45"/>
        <v>80.938788836501317</v>
      </c>
      <c r="F659" s="190" t="str">
        <f t="shared" si="42"/>
        <v/>
      </c>
      <c r="H659" t="str">
        <f t="shared" si="44"/>
        <v/>
      </c>
      <c r="I659" s="190" t="str">
        <f t="shared" si="43"/>
        <v/>
      </c>
    </row>
    <row r="660" spans="1:9">
      <c r="A660">
        <v>657</v>
      </c>
      <c r="B660" s="46">
        <v>45250</v>
      </c>
      <c r="C660" s="169">
        <v>132.75218811441906</v>
      </c>
      <c r="D660" s="169">
        <v>80.938788836501317</v>
      </c>
      <c r="E660" s="169">
        <f t="shared" si="45"/>
        <v>80.938788836501317</v>
      </c>
      <c r="F660" s="190" t="str">
        <f t="shared" si="42"/>
        <v/>
      </c>
      <c r="H660" t="str">
        <f t="shared" si="44"/>
        <v/>
      </c>
      <c r="I660" s="190" t="str">
        <f t="shared" si="43"/>
        <v/>
      </c>
    </row>
    <row r="661" spans="1:9">
      <c r="A661">
        <v>658</v>
      </c>
      <c r="B661" s="46">
        <v>45251</v>
      </c>
      <c r="C661" s="169">
        <v>95.756374298420923</v>
      </c>
      <c r="D661" s="169">
        <v>80.938788836501317</v>
      </c>
      <c r="E661" s="169">
        <f t="shared" si="45"/>
        <v>80.938788836501317</v>
      </c>
      <c r="F661" s="190" t="str">
        <f t="shared" si="42"/>
        <v/>
      </c>
      <c r="H661" t="str">
        <f t="shared" si="44"/>
        <v/>
      </c>
      <c r="I661" s="190" t="str">
        <f t="shared" si="43"/>
        <v/>
      </c>
    </row>
    <row r="662" spans="1:9">
      <c r="A662">
        <v>659</v>
      </c>
      <c r="B662" s="46">
        <v>45252</v>
      </c>
      <c r="C662" s="169">
        <v>53.644299812797733</v>
      </c>
      <c r="D662" s="169">
        <v>80.938788836501317</v>
      </c>
      <c r="E662" s="169">
        <f t="shared" si="45"/>
        <v>53.644299812797733</v>
      </c>
      <c r="F662" s="190" t="str">
        <f t="shared" si="42"/>
        <v/>
      </c>
      <c r="H662" t="str">
        <f t="shared" si="44"/>
        <v/>
      </c>
      <c r="I662" s="190" t="str">
        <f t="shared" si="43"/>
        <v/>
      </c>
    </row>
    <row r="663" spans="1:9">
      <c r="A663">
        <v>660</v>
      </c>
      <c r="B663" s="46">
        <v>45253</v>
      </c>
      <c r="C663" s="169">
        <v>68.63053512879587</v>
      </c>
      <c r="D663" s="169">
        <v>80.938788836501317</v>
      </c>
      <c r="E663" s="169">
        <f t="shared" si="45"/>
        <v>68.63053512879587</v>
      </c>
      <c r="F663" s="190" t="str">
        <f t="shared" si="42"/>
        <v/>
      </c>
      <c r="H663" t="str">
        <f t="shared" si="44"/>
        <v/>
      </c>
      <c r="I663" s="190" t="str">
        <f t="shared" si="43"/>
        <v/>
      </c>
    </row>
    <row r="664" spans="1:9">
      <c r="A664">
        <v>661</v>
      </c>
      <c r="B664" s="46">
        <v>45254</v>
      </c>
      <c r="C664" s="169">
        <v>81.573578988797735</v>
      </c>
      <c r="D664" s="169">
        <v>80.938788836501317</v>
      </c>
      <c r="E664" s="169">
        <f t="shared" si="45"/>
        <v>80.938788836501317</v>
      </c>
      <c r="F664" s="190" t="str">
        <f t="shared" si="42"/>
        <v/>
      </c>
      <c r="H664" t="str">
        <f t="shared" si="44"/>
        <v/>
      </c>
      <c r="I664" s="190" t="str">
        <f t="shared" si="43"/>
        <v/>
      </c>
    </row>
    <row r="665" spans="1:9">
      <c r="A665">
        <v>662</v>
      </c>
      <c r="B665" s="46">
        <v>45255</v>
      </c>
      <c r="C665" s="169">
        <v>77.610073240797732</v>
      </c>
      <c r="D665" s="169">
        <v>80.938788836501317</v>
      </c>
      <c r="E665" s="169">
        <f t="shared" si="45"/>
        <v>77.610073240797732</v>
      </c>
      <c r="F665" s="190" t="str">
        <f t="shared" si="42"/>
        <v/>
      </c>
      <c r="H665" t="str">
        <f t="shared" si="44"/>
        <v/>
      </c>
      <c r="I665" s="190" t="str">
        <f t="shared" si="43"/>
        <v/>
      </c>
    </row>
    <row r="666" spans="1:9">
      <c r="A666">
        <v>663</v>
      </c>
      <c r="B666" s="46">
        <v>45256</v>
      </c>
      <c r="C666" s="169">
        <v>119.08774744079774</v>
      </c>
      <c r="D666" s="169">
        <v>80.938788836501317</v>
      </c>
      <c r="E666" s="169">
        <f t="shared" si="45"/>
        <v>80.938788836501317</v>
      </c>
      <c r="F666" s="190" t="str">
        <f t="shared" si="42"/>
        <v/>
      </c>
      <c r="H666" t="str">
        <f t="shared" si="44"/>
        <v/>
      </c>
      <c r="I666" s="190" t="str">
        <f t="shared" si="43"/>
        <v/>
      </c>
    </row>
    <row r="667" spans="1:9">
      <c r="A667">
        <v>664</v>
      </c>
      <c r="B667" s="46">
        <v>45257</v>
      </c>
      <c r="C667" s="169">
        <v>115.80241880879586</v>
      </c>
      <c r="D667" s="169">
        <v>80.938788836501317</v>
      </c>
      <c r="E667" s="169">
        <f t="shared" si="45"/>
        <v>80.938788836501317</v>
      </c>
      <c r="F667" s="190" t="str">
        <f t="shared" si="42"/>
        <v/>
      </c>
      <c r="H667" t="str">
        <f t="shared" si="44"/>
        <v/>
      </c>
      <c r="I667" s="190" t="str">
        <f t="shared" si="43"/>
        <v/>
      </c>
    </row>
    <row r="668" spans="1:9">
      <c r="A668">
        <v>665</v>
      </c>
      <c r="B668" s="46">
        <v>45258</v>
      </c>
      <c r="C668" s="169">
        <v>111.20884823679772</v>
      </c>
      <c r="D668" s="169">
        <v>80.938788836501317</v>
      </c>
      <c r="E668" s="169">
        <f t="shared" si="45"/>
        <v>80.938788836501317</v>
      </c>
      <c r="F668" s="190" t="str">
        <f t="shared" si="42"/>
        <v/>
      </c>
      <c r="H668" t="str">
        <f t="shared" si="44"/>
        <v/>
      </c>
      <c r="I668" s="190" t="str">
        <f t="shared" si="43"/>
        <v/>
      </c>
    </row>
    <row r="669" spans="1:9">
      <c r="A669">
        <v>666</v>
      </c>
      <c r="B669" s="46">
        <v>45259</v>
      </c>
      <c r="C669" s="169">
        <v>137.62113917065372</v>
      </c>
      <c r="D669" s="169">
        <v>80.938788836501317</v>
      </c>
      <c r="E669" s="169">
        <f t="shared" si="45"/>
        <v>80.938788836501317</v>
      </c>
      <c r="F669" s="190" t="str">
        <f t="shared" si="42"/>
        <v/>
      </c>
      <c r="H669" t="str">
        <f t="shared" si="44"/>
        <v/>
      </c>
      <c r="I669" s="190" t="str">
        <f t="shared" si="43"/>
        <v/>
      </c>
    </row>
    <row r="670" spans="1:9">
      <c r="A670">
        <v>667</v>
      </c>
      <c r="B670" s="46">
        <v>45260</v>
      </c>
      <c r="C670" s="169">
        <v>160.63037339865744</v>
      </c>
      <c r="D670" s="169">
        <v>80.938788836501317</v>
      </c>
      <c r="E670" s="169">
        <f t="shared" si="45"/>
        <v>80.938788836501317</v>
      </c>
      <c r="F670" s="190" t="str">
        <f t="shared" si="42"/>
        <v/>
      </c>
      <c r="H670" t="str">
        <f t="shared" si="44"/>
        <v/>
      </c>
      <c r="I670" s="190" t="str">
        <f t="shared" si="43"/>
        <v/>
      </c>
    </row>
    <row r="671" spans="1:9">
      <c r="A671">
        <v>668</v>
      </c>
      <c r="B671" s="46">
        <v>45261</v>
      </c>
      <c r="C671" s="169">
        <v>159.82295128265372</v>
      </c>
      <c r="D671" s="169">
        <v>105.77564059458246</v>
      </c>
      <c r="E671" s="169">
        <f t="shared" si="45"/>
        <v>105.77564059458246</v>
      </c>
      <c r="F671" s="190" t="str">
        <f t="shared" si="42"/>
        <v/>
      </c>
      <c r="H671" t="str">
        <f t="shared" si="44"/>
        <v/>
      </c>
      <c r="I671" s="190" t="str">
        <f t="shared" si="43"/>
        <v/>
      </c>
    </row>
    <row r="672" spans="1:9">
      <c r="A672">
        <v>669</v>
      </c>
      <c r="B672" s="46">
        <v>45262</v>
      </c>
      <c r="C672" s="169">
        <v>156.65278832665558</v>
      </c>
      <c r="D672" s="169">
        <v>105.77564059458246</v>
      </c>
      <c r="E672" s="169">
        <f t="shared" si="45"/>
        <v>105.77564059458246</v>
      </c>
      <c r="F672" s="190" t="str">
        <f t="shared" si="42"/>
        <v/>
      </c>
      <c r="H672" t="str">
        <f t="shared" si="44"/>
        <v/>
      </c>
      <c r="I672" s="190" t="str">
        <f t="shared" si="43"/>
        <v/>
      </c>
    </row>
    <row r="673" spans="1:9">
      <c r="A673">
        <v>670</v>
      </c>
      <c r="B673" s="46">
        <v>45263</v>
      </c>
      <c r="C673" s="169">
        <v>163.37818961465373</v>
      </c>
      <c r="D673" s="169">
        <v>105.77564059458246</v>
      </c>
      <c r="E673" s="169">
        <f t="shared" si="45"/>
        <v>105.77564059458246</v>
      </c>
      <c r="F673" s="190" t="str">
        <f t="shared" si="42"/>
        <v/>
      </c>
      <c r="H673" t="str">
        <f t="shared" si="44"/>
        <v/>
      </c>
      <c r="I673" s="190" t="str">
        <f t="shared" si="43"/>
        <v/>
      </c>
    </row>
    <row r="674" spans="1:9">
      <c r="A674">
        <v>671</v>
      </c>
      <c r="B674" s="46">
        <v>45264</v>
      </c>
      <c r="C674" s="169">
        <v>170.60531195065747</v>
      </c>
      <c r="D674" s="169">
        <v>105.77564059458246</v>
      </c>
      <c r="E674" s="169">
        <f t="shared" si="45"/>
        <v>105.77564059458246</v>
      </c>
      <c r="F674" s="190" t="str">
        <f t="shared" si="42"/>
        <v/>
      </c>
      <c r="H674" t="str">
        <f t="shared" si="44"/>
        <v/>
      </c>
      <c r="I674" s="190" t="str">
        <f t="shared" si="43"/>
        <v/>
      </c>
    </row>
    <row r="675" spans="1:9">
      <c r="A675">
        <v>672</v>
      </c>
      <c r="B675" s="46">
        <v>45265</v>
      </c>
      <c r="C675" s="169">
        <v>199.93415958265373</v>
      </c>
      <c r="D675" s="169">
        <v>105.77564059458246</v>
      </c>
      <c r="E675" s="169">
        <f t="shared" si="45"/>
        <v>105.77564059458246</v>
      </c>
      <c r="F675" s="190" t="str">
        <f t="shared" si="42"/>
        <v/>
      </c>
      <c r="H675" t="str">
        <f t="shared" si="44"/>
        <v/>
      </c>
      <c r="I675" s="190" t="str">
        <f t="shared" si="43"/>
        <v/>
      </c>
    </row>
    <row r="676" spans="1:9">
      <c r="A676">
        <v>673</v>
      </c>
      <c r="B676" s="46">
        <v>45266</v>
      </c>
      <c r="C676" s="169">
        <v>203.09537113522717</v>
      </c>
      <c r="D676" s="169">
        <v>105.77564059458246</v>
      </c>
      <c r="E676" s="169">
        <f t="shared" si="45"/>
        <v>105.77564059458246</v>
      </c>
      <c r="F676" s="190" t="str">
        <f t="shared" si="42"/>
        <v/>
      </c>
      <c r="H676" t="str">
        <f t="shared" si="44"/>
        <v/>
      </c>
      <c r="I676" s="190" t="str">
        <f t="shared" si="43"/>
        <v/>
      </c>
    </row>
    <row r="677" spans="1:9">
      <c r="A677">
        <v>674</v>
      </c>
      <c r="B677" s="46">
        <v>45267</v>
      </c>
      <c r="C677" s="169">
        <v>174.14064992322719</v>
      </c>
      <c r="D677" s="169">
        <v>105.77564059458246</v>
      </c>
      <c r="E677" s="169">
        <f t="shared" si="45"/>
        <v>105.77564059458246</v>
      </c>
      <c r="F677" s="190" t="str">
        <f t="shared" si="42"/>
        <v/>
      </c>
      <c r="H677" t="str">
        <f t="shared" si="44"/>
        <v/>
      </c>
      <c r="I677" s="190" t="str">
        <f t="shared" si="43"/>
        <v/>
      </c>
    </row>
    <row r="678" spans="1:9">
      <c r="A678">
        <v>675</v>
      </c>
      <c r="B678" s="46">
        <v>45268</v>
      </c>
      <c r="C678" s="169">
        <v>128.77621372722533</v>
      </c>
      <c r="D678" s="169">
        <v>105.77564059458246</v>
      </c>
      <c r="E678" s="169">
        <f t="shared" si="45"/>
        <v>105.77564059458246</v>
      </c>
      <c r="F678" s="190" t="str">
        <f t="shared" si="42"/>
        <v/>
      </c>
      <c r="H678" t="str">
        <f t="shared" si="44"/>
        <v/>
      </c>
      <c r="I678" s="190" t="str">
        <f t="shared" si="43"/>
        <v/>
      </c>
    </row>
    <row r="679" spans="1:9">
      <c r="A679">
        <v>676</v>
      </c>
      <c r="B679" s="46">
        <v>45269</v>
      </c>
      <c r="C679" s="169">
        <v>132.17955755122719</v>
      </c>
      <c r="D679" s="169">
        <v>105.77564059458246</v>
      </c>
      <c r="E679" s="169">
        <f t="shared" si="45"/>
        <v>105.77564059458246</v>
      </c>
      <c r="F679" s="190" t="str">
        <f t="shared" si="42"/>
        <v/>
      </c>
      <c r="H679" t="str">
        <f t="shared" si="44"/>
        <v/>
      </c>
      <c r="I679" s="190" t="str">
        <f t="shared" si="43"/>
        <v/>
      </c>
    </row>
    <row r="680" spans="1:9">
      <c r="A680">
        <v>677</v>
      </c>
      <c r="B680" s="46">
        <v>45270</v>
      </c>
      <c r="C680" s="169">
        <v>138.86893037922533</v>
      </c>
      <c r="D680" s="169">
        <v>105.77564059458246</v>
      </c>
      <c r="E680" s="169">
        <f t="shared" si="45"/>
        <v>105.77564059458246</v>
      </c>
      <c r="F680" s="190" t="str">
        <f t="shared" si="42"/>
        <v/>
      </c>
      <c r="H680" t="str">
        <f t="shared" si="44"/>
        <v/>
      </c>
      <c r="I680" s="190" t="str">
        <f t="shared" si="43"/>
        <v/>
      </c>
    </row>
    <row r="681" spans="1:9">
      <c r="A681">
        <v>678</v>
      </c>
      <c r="B681" s="46">
        <v>45271</v>
      </c>
      <c r="C681" s="169">
        <v>159.3260066972272</v>
      </c>
      <c r="D681" s="169">
        <v>105.77564059458246</v>
      </c>
      <c r="E681" s="169">
        <f t="shared" si="45"/>
        <v>105.77564059458246</v>
      </c>
      <c r="F681" s="190" t="str">
        <f t="shared" si="42"/>
        <v/>
      </c>
      <c r="H681" t="str">
        <f t="shared" si="44"/>
        <v/>
      </c>
      <c r="I681" s="190" t="str">
        <f t="shared" si="43"/>
        <v/>
      </c>
    </row>
    <row r="682" spans="1:9">
      <c r="A682">
        <v>679</v>
      </c>
      <c r="B682" s="46">
        <v>45272</v>
      </c>
      <c r="C682" s="169">
        <v>171.4619880912272</v>
      </c>
      <c r="D682" s="169">
        <v>105.77564059458246</v>
      </c>
      <c r="E682" s="169">
        <f t="shared" si="45"/>
        <v>105.77564059458246</v>
      </c>
      <c r="F682" s="190" t="str">
        <f t="shared" si="42"/>
        <v/>
      </c>
      <c r="H682" t="str">
        <f t="shared" si="44"/>
        <v/>
      </c>
      <c r="I682" s="190" t="str">
        <f t="shared" si="43"/>
        <v/>
      </c>
    </row>
    <row r="683" spans="1:9">
      <c r="A683">
        <v>680</v>
      </c>
      <c r="B683" s="46">
        <v>45273</v>
      </c>
      <c r="C683" s="169">
        <v>142.13530520657491</v>
      </c>
      <c r="D683" s="169">
        <v>105.77564059458246</v>
      </c>
      <c r="E683" s="169">
        <f t="shared" si="45"/>
        <v>105.77564059458246</v>
      </c>
      <c r="F683" s="190" t="str">
        <f t="shared" si="42"/>
        <v/>
      </c>
      <c r="H683" t="str">
        <f t="shared" si="44"/>
        <v/>
      </c>
      <c r="I683" s="190" t="str">
        <f t="shared" si="43"/>
        <v/>
      </c>
    </row>
    <row r="684" spans="1:9">
      <c r="A684">
        <v>681</v>
      </c>
      <c r="B684" s="46">
        <v>45274</v>
      </c>
      <c r="C684" s="169">
        <v>141.16566657457307</v>
      </c>
      <c r="D684" s="169">
        <v>105.77564059458246</v>
      </c>
      <c r="E684" s="169">
        <f t="shared" si="45"/>
        <v>105.77564059458246</v>
      </c>
      <c r="F684" s="190" t="str">
        <f t="shared" si="42"/>
        <v/>
      </c>
      <c r="H684" t="str">
        <f t="shared" si="44"/>
        <v/>
      </c>
      <c r="I684" s="190" t="str">
        <f t="shared" si="43"/>
        <v/>
      </c>
    </row>
    <row r="685" spans="1:9">
      <c r="A685">
        <v>682</v>
      </c>
      <c r="B685" s="46">
        <v>45275</v>
      </c>
      <c r="C685" s="169">
        <v>153.64465403057307</v>
      </c>
      <c r="D685" s="169">
        <v>105.77564059458246</v>
      </c>
      <c r="E685" s="169">
        <f t="shared" si="45"/>
        <v>105.77564059458246</v>
      </c>
      <c r="F685" s="190" t="str">
        <f t="shared" si="42"/>
        <v>D</v>
      </c>
      <c r="G685" s="191">
        <f>IF(DAY(B685)=15,D685,"")</f>
        <v>105.77564059458246</v>
      </c>
      <c r="H685" t="str">
        <f t="shared" si="44"/>
        <v/>
      </c>
      <c r="I685" s="190" t="str">
        <f t="shared" si="43"/>
        <v>D</v>
      </c>
    </row>
    <row r="686" spans="1:9">
      <c r="A686">
        <v>683</v>
      </c>
      <c r="B686" s="46">
        <v>45276</v>
      </c>
      <c r="C686" s="169">
        <v>154.99507404257304</v>
      </c>
      <c r="D686" s="169">
        <v>105.77564059458246</v>
      </c>
      <c r="E686" s="169">
        <f t="shared" si="45"/>
        <v>105.77564059458246</v>
      </c>
      <c r="F686" s="190" t="str">
        <f t="shared" si="42"/>
        <v/>
      </c>
      <c r="H686" t="str">
        <f t="shared" si="44"/>
        <v/>
      </c>
      <c r="I686" s="190" t="str">
        <f t="shared" si="43"/>
        <v/>
      </c>
    </row>
    <row r="687" spans="1:9">
      <c r="A687">
        <v>684</v>
      </c>
      <c r="B687" s="46">
        <v>45277</v>
      </c>
      <c r="C687" s="169">
        <v>162.51315517457493</v>
      </c>
      <c r="D687" s="169">
        <v>105.77564059458246</v>
      </c>
      <c r="E687" s="169">
        <f t="shared" si="45"/>
        <v>105.77564059458246</v>
      </c>
      <c r="F687" s="190" t="str">
        <f t="shared" si="42"/>
        <v/>
      </c>
      <c r="H687" t="str">
        <f t="shared" si="44"/>
        <v/>
      </c>
      <c r="I687" s="190" t="str">
        <f t="shared" si="43"/>
        <v/>
      </c>
    </row>
    <row r="688" spans="1:9">
      <c r="A688">
        <v>685</v>
      </c>
      <c r="B688" s="46">
        <v>45278</v>
      </c>
      <c r="C688" s="169">
        <v>187.77831825057308</v>
      </c>
      <c r="D688" s="169">
        <v>105.77564059458246</v>
      </c>
      <c r="E688" s="169">
        <f t="shared" si="45"/>
        <v>105.77564059458246</v>
      </c>
      <c r="F688" s="190" t="str">
        <f t="shared" si="42"/>
        <v/>
      </c>
      <c r="H688" t="str">
        <f t="shared" si="44"/>
        <v/>
      </c>
      <c r="I688" s="190" t="str">
        <f t="shared" si="43"/>
        <v/>
      </c>
    </row>
    <row r="689" spans="1:9">
      <c r="A689">
        <v>686</v>
      </c>
      <c r="B689" s="46">
        <v>45279</v>
      </c>
      <c r="C689" s="169">
        <v>183.13893505057305</v>
      </c>
      <c r="D689" s="169">
        <v>105.77564059458246</v>
      </c>
      <c r="E689" s="169">
        <f t="shared" si="45"/>
        <v>105.77564059458246</v>
      </c>
      <c r="F689" s="190" t="str">
        <f t="shared" si="42"/>
        <v/>
      </c>
      <c r="H689" t="str">
        <f t="shared" si="44"/>
        <v/>
      </c>
      <c r="I689" s="190" t="str">
        <f t="shared" si="43"/>
        <v/>
      </c>
    </row>
    <row r="690" spans="1:9">
      <c r="A690">
        <v>687</v>
      </c>
      <c r="B690" s="46">
        <v>45280</v>
      </c>
      <c r="C690" s="169">
        <v>90.183736069493563</v>
      </c>
      <c r="D690" s="169">
        <v>105.77564059458246</v>
      </c>
      <c r="E690" s="169">
        <f t="shared" si="45"/>
        <v>90.183736069493563</v>
      </c>
      <c r="F690" s="190" t="str">
        <f t="shared" si="42"/>
        <v/>
      </c>
      <c r="H690" t="str">
        <f t="shared" si="44"/>
        <v/>
      </c>
      <c r="I690" s="190" t="str">
        <f t="shared" si="43"/>
        <v/>
      </c>
    </row>
    <row r="691" spans="1:9">
      <c r="A691">
        <v>688</v>
      </c>
      <c r="B691" s="46">
        <v>45281</v>
      </c>
      <c r="C691" s="169">
        <v>95.043589213493576</v>
      </c>
      <c r="D691" s="169">
        <v>105.77564059458246</v>
      </c>
      <c r="E691" s="169">
        <f t="shared" si="45"/>
        <v>95.043589213493576</v>
      </c>
      <c r="F691" s="190" t="str">
        <f t="shared" si="42"/>
        <v/>
      </c>
      <c r="H691" t="str">
        <f t="shared" si="44"/>
        <v/>
      </c>
      <c r="I691" s="190" t="str">
        <f t="shared" si="43"/>
        <v/>
      </c>
    </row>
    <row r="692" spans="1:9">
      <c r="A692">
        <v>689</v>
      </c>
      <c r="B692" s="46">
        <v>45282</v>
      </c>
      <c r="C692" s="169">
        <v>83.781432525495433</v>
      </c>
      <c r="D692" s="169">
        <v>105.77564059458246</v>
      </c>
      <c r="E692" s="169">
        <f t="shared" si="45"/>
        <v>83.781432525495433</v>
      </c>
      <c r="F692" s="190" t="str">
        <f t="shared" si="42"/>
        <v/>
      </c>
      <c r="H692" t="str">
        <f t="shared" si="44"/>
        <v/>
      </c>
      <c r="I692" s="190" t="str">
        <f t="shared" si="43"/>
        <v/>
      </c>
    </row>
    <row r="693" spans="1:9">
      <c r="A693">
        <v>690</v>
      </c>
      <c r="B693" s="46">
        <v>45283</v>
      </c>
      <c r="C693" s="169">
        <v>81.579333937491697</v>
      </c>
      <c r="D693" s="169">
        <v>105.77564059458246</v>
      </c>
      <c r="E693" s="169">
        <f t="shared" si="45"/>
        <v>81.579333937491697</v>
      </c>
      <c r="F693" s="190" t="str">
        <f t="shared" si="42"/>
        <v/>
      </c>
      <c r="H693" t="str">
        <f t="shared" si="44"/>
        <v/>
      </c>
      <c r="I693" s="190" t="str">
        <f t="shared" si="43"/>
        <v/>
      </c>
    </row>
    <row r="694" spans="1:9">
      <c r="A694">
        <v>691</v>
      </c>
      <c r="B694" s="46">
        <v>45284</v>
      </c>
      <c r="C694" s="169">
        <v>105.31441543349543</v>
      </c>
      <c r="D694" s="169">
        <v>105.77564059458246</v>
      </c>
      <c r="E694" s="169">
        <f t="shared" si="45"/>
        <v>105.31441543349543</v>
      </c>
      <c r="F694" s="190" t="str">
        <f t="shared" si="42"/>
        <v/>
      </c>
      <c r="H694" t="str">
        <f t="shared" si="44"/>
        <v/>
      </c>
      <c r="I694" s="190" t="str">
        <f t="shared" si="43"/>
        <v/>
      </c>
    </row>
    <row r="695" spans="1:9">
      <c r="A695">
        <v>692</v>
      </c>
      <c r="B695" s="46">
        <v>45285</v>
      </c>
      <c r="C695" s="169">
        <v>86.276048425495418</v>
      </c>
      <c r="D695" s="169">
        <v>105.77564059458246</v>
      </c>
      <c r="E695" s="169">
        <f t="shared" si="45"/>
        <v>86.276048425495418</v>
      </c>
      <c r="F695" s="190" t="str">
        <f t="shared" si="42"/>
        <v/>
      </c>
      <c r="H695" t="str">
        <f t="shared" si="44"/>
        <v/>
      </c>
      <c r="I695" s="190" t="str">
        <f t="shared" si="43"/>
        <v/>
      </c>
    </row>
    <row r="696" spans="1:9">
      <c r="A696">
        <v>693</v>
      </c>
      <c r="B696" s="46">
        <v>45286</v>
      </c>
      <c r="C696" s="169">
        <v>120.60045578949357</v>
      </c>
      <c r="D696" s="169">
        <v>105.77564059458246</v>
      </c>
      <c r="E696" s="169">
        <f t="shared" si="45"/>
        <v>105.77564059458246</v>
      </c>
      <c r="F696" s="190" t="str">
        <f t="shared" si="42"/>
        <v/>
      </c>
      <c r="H696" t="str">
        <f t="shared" si="44"/>
        <v/>
      </c>
      <c r="I696" s="190" t="str">
        <f t="shared" si="43"/>
        <v/>
      </c>
    </row>
    <row r="697" spans="1:9">
      <c r="A697">
        <v>694</v>
      </c>
      <c r="B697" s="46">
        <v>45287</v>
      </c>
      <c r="C697" s="169">
        <v>129.98663255014625</v>
      </c>
      <c r="D697" s="169">
        <v>105.77564059458246</v>
      </c>
      <c r="E697" s="169">
        <f t="shared" si="45"/>
        <v>105.77564059458246</v>
      </c>
      <c r="F697" s="190" t="str">
        <f t="shared" si="42"/>
        <v/>
      </c>
      <c r="H697" t="str">
        <f t="shared" si="44"/>
        <v/>
      </c>
      <c r="I697" s="190" t="str">
        <f t="shared" si="43"/>
        <v/>
      </c>
    </row>
    <row r="698" spans="1:9">
      <c r="A698">
        <v>695</v>
      </c>
      <c r="B698" s="46">
        <v>45288</v>
      </c>
      <c r="C698" s="169">
        <v>125.53044622614814</v>
      </c>
      <c r="D698" s="169">
        <v>105.77564059458246</v>
      </c>
      <c r="E698" s="169">
        <f t="shared" si="45"/>
        <v>105.77564059458246</v>
      </c>
      <c r="F698" s="190" t="str">
        <f t="shared" si="42"/>
        <v/>
      </c>
      <c r="H698" t="str">
        <f t="shared" si="44"/>
        <v/>
      </c>
      <c r="I698" s="190" t="str">
        <f t="shared" si="43"/>
        <v/>
      </c>
    </row>
    <row r="699" spans="1:9">
      <c r="A699">
        <v>696</v>
      </c>
      <c r="B699" s="46">
        <v>45289</v>
      </c>
      <c r="C699" s="169">
        <v>136.81955190614624</v>
      </c>
      <c r="D699" s="169">
        <v>105.77564059458246</v>
      </c>
      <c r="E699" s="169">
        <f t="shared" si="45"/>
        <v>105.77564059458246</v>
      </c>
      <c r="F699" s="190" t="str">
        <f t="shared" si="42"/>
        <v/>
      </c>
      <c r="H699" t="str">
        <f t="shared" si="44"/>
        <v/>
      </c>
      <c r="I699" s="190" t="str">
        <f t="shared" si="43"/>
        <v/>
      </c>
    </row>
    <row r="700" spans="1:9">
      <c r="A700">
        <v>697</v>
      </c>
      <c r="B700" s="46">
        <v>45290</v>
      </c>
      <c r="C700" s="169">
        <v>80.37812548214626</v>
      </c>
      <c r="D700" s="169">
        <v>105.77564059458246</v>
      </c>
      <c r="E700" s="169">
        <f t="shared" si="45"/>
        <v>80.37812548214626</v>
      </c>
      <c r="F700" s="190" t="str">
        <f t="shared" si="42"/>
        <v/>
      </c>
      <c r="H700" t="str">
        <f t="shared" si="44"/>
        <v/>
      </c>
      <c r="I700" s="190" t="str">
        <f t="shared" si="43"/>
        <v/>
      </c>
    </row>
    <row r="701" spans="1:9">
      <c r="A701">
        <v>698</v>
      </c>
      <c r="B701" s="46">
        <v>45291</v>
      </c>
      <c r="C701" s="169">
        <v>57.869754374148123</v>
      </c>
      <c r="D701" s="169">
        <v>105.77564059458246</v>
      </c>
      <c r="E701" s="169">
        <f t="shared" si="45"/>
        <v>57.869754374148123</v>
      </c>
      <c r="F701" s="190" t="str">
        <f t="shared" si="42"/>
        <v/>
      </c>
      <c r="H701" t="str">
        <f t="shared" si="44"/>
        <v/>
      </c>
      <c r="I701" s="190" t="str">
        <f t="shared" si="43"/>
        <v/>
      </c>
    </row>
    <row r="702" spans="1:9">
      <c r="A702">
        <v>699</v>
      </c>
      <c r="B702" s="46">
        <v>45292</v>
      </c>
      <c r="C702" s="169">
        <v>43.901266766148126</v>
      </c>
      <c r="D702" s="169">
        <v>117.73333309338341</v>
      </c>
      <c r="E702" s="169">
        <f t="shared" si="45"/>
        <v>43.901266766148126</v>
      </c>
      <c r="F702" s="190" t="str">
        <f t="shared" si="42"/>
        <v/>
      </c>
      <c r="H702">
        <f t="shared" si="44"/>
        <v>2024</v>
      </c>
      <c r="I702" s="190" t="str">
        <f t="shared" si="43"/>
        <v/>
      </c>
    </row>
    <row r="703" spans="1:9">
      <c r="A703">
        <v>700</v>
      </c>
      <c r="B703" s="46">
        <v>45293</v>
      </c>
      <c r="C703" s="169">
        <v>53.306943536146257</v>
      </c>
      <c r="D703" s="169">
        <v>117.73333309338341</v>
      </c>
      <c r="E703" s="169">
        <f t="shared" si="45"/>
        <v>53.306943536146257</v>
      </c>
      <c r="F703" s="190" t="str">
        <f t="shared" si="42"/>
        <v/>
      </c>
      <c r="H703" t="str">
        <f t="shared" si="44"/>
        <v/>
      </c>
      <c r="I703" s="190" t="str">
        <f t="shared" si="43"/>
        <v/>
      </c>
    </row>
    <row r="704" spans="1:9">
      <c r="A704">
        <v>701</v>
      </c>
      <c r="B704" s="46">
        <v>45294</v>
      </c>
      <c r="C704" s="169">
        <v>93.469764938338031</v>
      </c>
      <c r="D704" s="169">
        <v>117.73333309338341</v>
      </c>
      <c r="E704" s="169">
        <f t="shared" si="45"/>
        <v>93.469764938338031</v>
      </c>
      <c r="F704" s="190" t="str">
        <f t="shared" si="42"/>
        <v/>
      </c>
      <c r="H704" t="str">
        <f t="shared" si="44"/>
        <v/>
      </c>
      <c r="I704" s="190" t="str">
        <f t="shared" si="43"/>
        <v/>
      </c>
    </row>
    <row r="705" spans="1:9">
      <c r="A705">
        <v>702</v>
      </c>
      <c r="B705" s="46">
        <v>45295</v>
      </c>
      <c r="C705" s="169">
        <v>139.41222447033803</v>
      </c>
      <c r="D705" s="169">
        <v>117.73333309338341</v>
      </c>
      <c r="E705" s="169">
        <f t="shared" si="45"/>
        <v>117.73333309338341</v>
      </c>
      <c r="F705" s="190" t="str">
        <f t="shared" si="42"/>
        <v/>
      </c>
      <c r="H705" t="str">
        <f t="shared" si="44"/>
        <v/>
      </c>
      <c r="I705" s="190" t="str">
        <f t="shared" si="43"/>
        <v/>
      </c>
    </row>
    <row r="706" spans="1:9">
      <c r="A706">
        <v>703</v>
      </c>
      <c r="B706" s="46">
        <v>45296</v>
      </c>
      <c r="C706" s="169">
        <v>83.401819142339903</v>
      </c>
      <c r="D706" s="169">
        <v>117.73333309338341</v>
      </c>
      <c r="E706" s="169">
        <f t="shared" si="45"/>
        <v>83.401819142339903</v>
      </c>
      <c r="F706" s="190" t="str">
        <f t="shared" si="42"/>
        <v/>
      </c>
      <c r="H706" t="str">
        <f t="shared" si="44"/>
        <v/>
      </c>
      <c r="I706" s="190" t="str">
        <f t="shared" si="43"/>
        <v/>
      </c>
    </row>
    <row r="707" spans="1:9">
      <c r="A707">
        <v>704</v>
      </c>
      <c r="B707" s="46">
        <v>45297</v>
      </c>
      <c r="C707" s="169">
        <v>78.439711654339888</v>
      </c>
      <c r="D707" s="169">
        <v>117.73333309338341</v>
      </c>
      <c r="E707" s="169">
        <f t="shared" si="45"/>
        <v>78.439711654339888</v>
      </c>
      <c r="F707" s="190" t="str">
        <f t="shared" ref="F707:F763" si="46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4"/>
        <v/>
      </c>
      <c r="I707" s="190" t="str">
        <f t="shared" si="43"/>
        <v/>
      </c>
    </row>
    <row r="708" spans="1:9">
      <c r="A708">
        <v>705</v>
      </c>
      <c r="B708" s="46">
        <v>45298</v>
      </c>
      <c r="C708" s="169">
        <v>89.721362702336165</v>
      </c>
      <c r="D708" s="169">
        <v>117.73333309338341</v>
      </c>
      <c r="E708" s="169">
        <f t="shared" si="45"/>
        <v>89.721362702336165</v>
      </c>
      <c r="F708" s="190" t="str">
        <f t="shared" si="46"/>
        <v/>
      </c>
      <c r="H708" t="str">
        <f t="shared" si="44"/>
        <v/>
      </c>
      <c r="I708" s="190" t="str">
        <f t="shared" ref="I708:I746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45299</v>
      </c>
      <c r="C709" s="169">
        <v>145.76173832633989</v>
      </c>
      <c r="D709" s="169">
        <v>117.73333309338341</v>
      </c>
      <c r="E709" s="169">
        <f t="shared" si="45"/>
        <v>117.73333309338341</v>
      </c>
      <c r="F709" s="190" t="str">
        <f t="shared" si="46"/>
        <v/>
      </c>
      <c r="H709" t="str">
        <f t="shared" ref="H709:H763" si="48">IF(MONTH(B709)=1,IF(DAY(B709)=1,YEAR(B709),""),"")</f>
        <v/>
      </c>
      <c r="I709" s="190" t="str">
        <f t="shared" si="47"/>
        <v/>
      </c>
    </row>
    <row r="710" spans="1:9">
      <c r="A710">
        <v>707</v>
      </c>
      <c r="B710" s="46">
        <v>45300</v>
      </c>
      <c r="C710" s="169">
        <v>172.76645764133988</v>
      </c>
      <c r="D710" s="169">
        <v>117.73333309338341</v>
      </c>
      <c r="E710" s="169">
        <f t="shared" si="45"/>
        <v>117.73333309338341</v>
      </c>
      <c r="F710" s="190" t="str">
        <f t="shared" si="46"/>
        <v/>
      </c>
      <c r="H710" t="str">
        <f t="shared" si="48"/>
        <v/>
      </c>
      <c r="I710" s="190" t="str">
        <f t="shared" si="47"/>
        <v/>
      </c>
    </row>
    <row r="711" spans="1:9">
      <c r="A711">
        <v>708</v>
      </c>
      <c r="B711" s="46">
        <v>45301</v>
      </c>
      <c r="C711" s="169">
        <v>126.44372541382533</v>
      </c>
      <c r="D711" s="169">
        <v>117.73333309338341</v>
      </c>
      <c r="E711" s="169">
        <f t="shared" si="45"/>
        <v>117.73333309338341</v>
      </c>
      <c r="F711" s="190" t="str">
        <f t="shared" si="46"/>
        <v/>
      </c>
      <c r="H711" t="str">
        <f t="shared" si="48"/>
        <v/>
      </c>
      <c r="I711" s="190" t="str">
        <f t="shared" si="47"/>
        <v/>
      </c>
    </row>
    <row r="712" spans="1:9">
      <c r="A712">
        <v>709</v>
      </c>
      <c r="B712" s="46">
        <v>45302</v>
      </c>
      <c r="C712" s="169">
        <v>120.45651734982719</v>
      </c>
      <c r="D712" s="169">
        <v>117.73333309338341</v>
      </c>
      <c r="E712" s="169">
        <f t="shared" si="45"/>
        <v>117.73333309338341</v>
      </c>
      <c r="F712" s="190" t="str">
        <f t="shared" si="46"/>
        <v/>
      </c>
      <c r="H712" t="str">
        <f t="shared" si="48"/>
        <v/>
      </c>
      <c r="I712" s="190" t="str">
        <f t="shared" si="47"/>
        <v/>
      </c>
    </row>
    <row r="713" spans="1:9">
      <c r="A713">
        <v>710</v>
      </c>
      <c r="B713" s="46">
        <v>45303</v>
      </c>
      <c r="C713" s="169">
        <v>88.626292729827199</v>
      </c>
      <c r="D713" s="169">
        <v>117.73333309338341</v>
      </c>
      <c r="E713" s="169">
        <f t="shared" si="45"/>
        <v>88.626292729827199</v>
      </c>
      <c r="F713" s="190" t="str">
        <f t="shared" si="46"/>
        <v/>
      </c>
      <c r="H713" t="str">
        <f t="shared" si="48"/>
        <v/>
      </c>
      <c r="I713" s="190" t="str">
        <f t="shared" si="47"/>
        <v/>
      </c>
    </row>
    <row r="714" spans="1:9">
      <c r="A714">
        <v>711</v>
      </c>
      <c r="B714" s="46">
        <v>45304</v>
      </c>
      <c r="C714" s="169">
        <v>99.166459573825321</v>
      </c>
      <c r="D714" s="169">
        <v>117.73333309338341</v>
      </c>
      <c r="E714" s="169">
        <f t="shared" si="45"/>
        <v>99.166459573825321</v>
      </c>
      <c r="F714" s="190" t="str">
        <f t="shared" si="46"/>
        <v/>
      </c>
      <c r="H714" t="str">
        <f t="shared" si="48"/>
        <v/>
      </c>
      <c r="I714" s="190" t="str">
        <f t="shared" si="47"/>
        <v/>
      </c>
    </row>
    <row r="715" spans="1:9">
      <c r="A715">
        <v>712</v>
      </c>
      <c r="B715" s="46">
        <v>45305</v>
      </c>
      <c r="C715" s="169">
        <v>71.0015864418272</v>
      </c>
      <c r="D715" s="169">
        <v>117.73333309338341</v>
      </c>
      <c r="E715" s="169">
        <f t="shared" si="45"/>
        <v>71.0015864418272</v>
      </c>
      <c r="F715" s="190" t="str">
        <f t="shared" si="46"/>
        <v/>
      </c>
      <c r="H715" t="str">
        <f t="shared" si="48"/>
        <v/>
      </c>
      <c r="I715" s="190" t="str">
        <f t="shared" si="47"/>
        <v/>
      </c>
    </row>
    <row r="716" spans="1:9">
      <c r="A716">
        <v>713</v>
      </c>
      <c r="B716" s="46">
        <v>45306</v>
      </c>
      <c r="C716" s="169">
        <v>99.190810133825352</v>
      </c>
      <c r="D716" s="169">
        <v>117.73333309338341</v>
      </c>
      <c r="E716" s="169">
        <f t="shared" si="45"/>
        <v>99.190810133825352</v>
      </c>
      <c r="F716" s="190" t="str">
        <f t="shared" si="46"/>
        <v>E</v>
      </c>
      <c r="G716" s="191">
        <f>IF(DAY(B716)=15,D716,"")</f>
        <v>117.73333309338341</v>
      </c>
      <c r="H716" t="str">
        <f t="shared" si="48"/>
        <v/>
      </c>
      <c r="I716" s="190" t="str">
        <f t="shared" si="47"/>
        <v>E</v>
      </c>
    </row>
    <row r="717" spans="1:9">
      <c r="A717">
        <v>714</v>
      </c>
      <c r="B717" s="46">
        <v>45307</v>
      </c>
      <c r="C717" s="169">
        <v>73.976678177829058</v>
      </c>
      <c r="D717" s="169">
        <v>117.73333309338341</v>
      </c>
      <c r="E717" s="169">
        <f t="shared" si="45"/>
        <v>73.976678177829058</v>
      </c>
      <c r="F717" s="190" t="str">
        <f t="shared" si="46"/>
        <v/>
      </c>
      <c r="H717" t="str">
        <f t="shared" si="48"/>
        <v/>
      </c>
      <c r="I717" s="190" t="str">
        <f t="shared" si="47"/>
        <v/>
      </c>
    </row>
    <row r="718" spans="1:9">
      <c r="A718">
        <v>715</v>
      </c>
      <c r="B718" s="46">
        <v>45308</v>
      </c>
      <c r="C718" s="169">
        <v>289.03740449339853</v>
      </c>
      <c r="D718" s="169">
        <v>117.73333309338341</v>
      </c>
      <c r="E718" s="169">
        <f t="shared" si="45"/>
        <v>117.73333309338341</v>
      </c>
      <c r="F718" s="190" t="str">
        <f t="shared" si="46"/>
        <v/>
      </c>
      <c r="H718" t="str">
        <f t="shared" si="48"/>
        <v/>
      </c>
      <c r="I718" s="190" t="str">
        <f t="shared" si="47"/>
        <v/>
      </c>
    </row>
    <row r="719" spans="1:9">
      <c r="A719">
        <v>716</v>
      </c>
      <c r="B719" s="46">
        <v>45309</v>
      </c>
      <c r="C719" s="169">
        <v>304.28462594139847</v>
      </c>
      <c r="D719" s="169">
        <v>117.73333309338341</v>
      </c>
      <c r="E719" s="169">
        <f t="shared" ref="E719:E761" si="49">IF(C719&lt;D719,C719,D719)</f>
        <v>117.73333309338341</v>
      </c>
      <c r="F719" s="190" t="str">
        <f t="shared" si="46"/>
        <v/>
      </c>
      <c r="H719" t="str">
        <f t="shared" si="48"/>
        <v/>
      </c>
      <c r="I719" s="190" t="str">
        <f t="shared" si="47"/>
        <v/>
      </c>
    </row>
    <row r="720" spans="1:9">
      <c r="A720">
        <v>717</v>
      </c>
      <c r="B720" s="46">
        <v>45310</v>
      </c>
      <c r="C720" s="169">
        <v>321.82172562540029</v>
      </c>
      <c r="D720" s="169">
        <v>117.73333309338341</v>
      </c>
      <c r="E720" s="169">
        <f t="shared" si="49"/>
        <v>117.73333309338341</v>
      </c>
      <c r="F720" s="190" t="str">
        <f t="shared" si="46"/>
        <v/>
      </c>
      <c r="H720" t="str">
        <f t="shared" si="48"/>
        <v/>
      </c>
      <c r="I720" s="190" t="str">
        <f t="shared" si="47"/>
        <v/>
      </c>
    </row>
    <row r="721" spans="1:9">
      <c r="A721">
        <v>718</v>
      </c>
      <c r="B721" s="46">
        <v>45311</v>
      </c>
      <c r="C721" s="169">
        <v>322.73527708940031</v>
      </c>
      <c r="D721" s="169">
        <v>117.73333309338341</v>
      </c>
      <c r="E721" s="169">
        <f t="shared" si="49"/>
        <v>117.73333309338341</v>
      </c>
      <c r="F721" s="190" t="str">
        <f t="shared" si="46"/>
        <v/>
      </c>
      <c r="H721" t="str">
        <f t="shared" si="48"/>
        <v/>
      </c>
      <c r="I721" s="190" t="str">
        <f t="shared" si="47"/>
        <v/>
      </c>
    </row>
    <row r="722" spans="1:9">
      <c r="A722">
        <v>719</v>
      </c>
      <c r="B722" s="46">
        <v>45312</v>
      </c>
      <c r="C722" s="169">
        <v>323.57986505340034</v>
      </c>
      <c r="D722" s="169">
        <v>117.73333309338341</v>
      </c>
      <c r="E722" s="169">
        <f t="shared" si="49"/>
        <v>117.73333309338341</v>
      </c>
      <c r="F722" s="190" t="str">
        <f t="shared" si="46"/>
        <v/>
      </c>
      <c r="H722" t="str">
        <f t="shared" si="48"/>
        <v/>
      </c>
      <c r="I722" s="190" t="str">
        <f t="shared" si="47"/>
        <v/>
      </c>
    </row>
    <row r="723" spans="1:9">
      <c r="A723">
        <v>720</v>
      </c>
      <c r="B723" s="46">
        <v>45313</v>
      </c>
      <c r="C723" s="169">
        <v>327.74455240239848</v>
      </c>
      <c r="D723" s="169">
        <v>117.73333309338341</v>
      </c>
      <c r="E723" s="169">
        <f t="shared" si="49"/>
        <v>117.73333309338341</v>
      </c>
      <c r="F723" s="190" t="str">
        <f t="shared" si="46"/>
        <v/>
      </c>
      <c r="H723" t="str">
        <f t="shared" si="48"/>
        <v/>
      </c>
      <c r="I723" s="190" t="str">
        <f t="shared" si="47"/>
        <v/>
      </c>
    </row>
    <row r="724" spans="1:9">
      <c r="A724">
        <v>721</v>
      </c>
      <c r="B724" s="46">
        <v>45314</v>
      </c>
      <c r="C724" s="169">
        <v>333.98492745240031</v>
      </c>
      <c r="D724" s="169">
        <v>117.73333309338341</v>
      </c>
      <c r="E724" s="169">
        <f t="shared" si="49"/>
        <v>117.73333309338341</v>
      </c>
      <c r="F724" s="190" t="str">
        <f t="shared" si="46"/>
        <v/>
      </c>
      <c r="H724" t="str">
        <f t="shared" si="48"/>
        <v/>
      </c>
      <c r="I724" s="190" t="str">
        <f t="shared" si="47"/>
        <v/>
      </c>
    </row>
    <row r="725" spans="1:9">
      <c r="A725">
        <v>722</v>
      </c>
      <c r="B725" s="46">
        <v>45315</v>
      </c>
      <c r="C725" s="169">
        <v>172.19888286489703</v>
      </c>
      <c r="D725" s="169">
        <v>117.73333309338341</v>
      </c>
      <c r="E725" s="169">
        <f t="shared" si="49"/>
        <v>117.73333309338341</v>
      </c>
      <c r="F725" s="190" t="str">
        <f t="shared" si="46"/>
        <v/>
      </c>
      <c r="H725" t="str">
        <f t="shared" si="48"/>
        <v/>
      </c>
      <c r="I725" s="190" t="str">
        <f t="shared" si="47"/>
        <v/>
      </c>
    </row>
    <row r="726" spans="1:9">
      <c r="A726">
        <v>723</v>
      </c>
      <c r="B726" s="46">
        <v>45316</v>
      </c>
      <c r="C726" s="169">
        <v>187.54536531289892</v>
      </c>
      <c r="D726" s="169">
        <v>117.73333309338341</v>
      </c>
      <c r="E726" s="169">
        <f t="shared" si="49"/>
        <v>117.73333309338341</v>
      </c>
      <c r="F726" s="190" t="str">
        <f t="shared" si="46"/>
        <v/>
      </c>
      <c r="H726" t="str">
        <f t="shared" si="48"/>
        <v/>
      </c>
      <c r="I726" s="190" t="str">
        <f t="shared" si="47"/>
        <v/>
      </c>
    </row>
    <row r="727" spans="1:9">
      <c r="A727">
        <v>724</v>
      </c>
      <c r="B727" s="46">
        <v>45317</v>
      </c>
      <c r="C727" s="169">
        <v>197.0770346288933</v>
      </c>
      <c r="D727" s="169">
        <v>117.73333309338341</v>
      </c>
      <c r="E727" s="169">
        <f t="shared" si="49"/>
        <v>117.73333309338341</v>
      </c>
      <c r="F727" s="190" t="str">
        <f t="shared" si="46"/>
        <v/>
      </c>
      <c r="H727" t="str">
        <f t="shared" si="48"/>
        <v/>
      </c>
      <c r="I727" s="190" t="str">
        <f t="shared" si="47"/>
        <v/>
      </c>
    </row>
    <row r="728" spans="1:9">
      <c r="A728">
        <v>725</v>
      </c>
      <c r="B728" s="46">
        <v>45318</v>
      </c>
      <c r="C728" s="169">
        <v>154.8458385608989</v>
      </c>
      <c r="D728" s="169">
        <v>117.73333309338341</v>
      </c>
      <c r="E728" s="169">
        <f t="shared" si="49"/>
        <v>117.73333309338341</v>
      </c>
      <c r="F728" s="190" t="str">
        <f t="shared" si="46"/>
        <v/>
      </c>
      <c r="H728" t="str">
        <f t="shared" si="48"/>
        <v/>
      </c>
      <c r="I728" s="190" t="str">
        <f t="shared" si="47"/>
        <v/>
      </c>
    </row>
    <row r="729" spans="1:9">
      <c r="A729">
        <v>726</v>
      </c>
      <c r="B729" s="46">
        <v>45319</v>
      </c>
      <c r="C729" s="169">
        <v>141.9576037128989</v>
      </c>
      <c r="D729" s="169">
        <v>117.73333309338341</v>
      </c>
      <c r="E729" s="169">
        <f t="shared" si="49"/>
        <v>117.73333309338341</v>
      </c>
      <c r="F729" s="190" t="str">
        <f t="shared" si="46"/>
        <v/>
      </c>
      <c r="H729" t="str">
        <f t="shared" si="48"/>
        <v/>
      </c>
      <c r="I729" s="190" t="str">
        <f t="shared" si="47"/>
        <v/>
      </c>
    </row>
    <row r="730" spans="1:9">
      <c r="A730">
        <v>727</v>
      </c>
      <c r="B730" s="46">
        <v>45320</v>
      </c>
      <c r="C730" s="169">
        <v>166.36853350889703</v>
      </c>
      <c r="D730" s="169">
        <v>117.73333309338341</v>
      </c>
      <c r="E730" s="169">
        <f t="shared" si="49"/>
        <v>117.73333309338341</v>
      </c>
      <c r="F730" s="190" t="str">
        <f t="shared" si="46"/>
        <v/>
      </c>
      <c r="H730" t="str">
        <f t="shared" si="48"/>
        <v/>
      </c>
      <c r="I730" s="190" t="str">
        <f t="shared" si="47"/>
        <v/>
      </c>
    </row>
    <row r="731" spans="1:9">
      <c r="A731">
        <v>728</v>
      </c>
      <c r="B731" s="46">
        <v>45321</v>
      </c>
      <c r="C731" s="169">
        <v>191.63985096889516</v>
      </c>
      <c r="D731" s="169">
        <v>117.73333309338341</v>
      </c>
      <c r="E731" s="169">
        <f t="shared" si="49"/>
        <v>117.73333309338341</v>
      </c>
      <c r="F731" s="190" t="str">
        <f t="shared" si="46"/>
        <v/>
      </c>
      <c r="H731" t="str">
        <f t="shared" si="48"/>
        <v/>
      </c>
      <c r="I731" s="190" t="str">
        <f t="shared" si="47"/>
        <v/>
      </c>
    </row>
    <row r="732" spans="1:9">
      <c r="A732">
        <v>729</v>
      </c>
      <c r="B732" s="46">
        <v>45322</v>
      </c>
      <c r="C732" s="169">
        <v>124.33498129313774</v>
      </c>
      <c r="D732" s="169">
        <v>117.73333309338341</v>
      </c>
      <c r="E732" s="169">
        <f t="shared" si="49"/>
        <v>117.73333309338341</v>
      </c>
      <c r="F732" s="190" t="str">
        <f t="shared" si="46"/>
        <v/>
      </c>
      <c r="H732" t="str">
        <f t="shared" si="48"/>
        <v/>
      </c>
      <c r="I732" s="190" t="str">
        <f t="shared" si="47"/>
        <v/>
      </c>
    </row>
    <row r="733" spans="1:9">
      <c r="A733">
        <v>730</v>
      </c>
      <c r="B733" s="46">
        <v>45323</v>
      </c>
      <c r="C733" s="169">
        <v>113.43973492513585</v>
      </c>
      <c r="D733" s="169">
        <v>123.24675909882176</v>
      </c>
      <c r="E733" s="169">
        <f t="shared" si="49"/>
        <v>113.43973492513585</v>
      </c>
      <c r="F733" s="190" t="str">
        <f t="shared" si="46"/>
        <v/>
      </c>
      <c r="H733" t="str">
        <f t="shared" si="48"/>
        <v/>
      </c>
      <c r="I733" s="190" t="str">
        <f t="shared" si="47"/>
        <v/>
      </c>
    </row>
    <row r="734" spans="1:9">
      <c r="A734">
        <v>731</v>
      </c>
      <c r="B734" s="46">
        <v>45324</v>
      </c>
      <c r="C734" s="169">
        <v>85.973894877137738</v>
      </c>
      <c r="D734" s="169">
        <v>123.24675909882176</v>
      </c>
      <c r="E734" s="169">
        <f t="shared" si="49"/>
        <v>85.973894877137738</v>
      </c>
      <c r="F734" s="190" t="str">
        <f t="shared" si="46"/>
        <v/>
      </c>
      <c r="H734" t="str">
        <f t="shared" si="48"/>
        <v/>
      </c>
      <c r="I734" s="190" t="str">
        <f t="shared" si="47"/>
        <v/>
      </c>
    </row>
    <row r="735" spans="1:9">
      <c r="A735">
        <v>732</v>
      </c>
      <c r="B735" s="46">
        <v>45325</v>
      </c>
      <c r="C735" s="169">
        <v>68.026393005135859</v>
      </c>
      <c r="D735" s="169">
        <v>123.24675909882176</v>
      </c>
      <c r="E735" s="169">
        <f t="shared" si="49"/>
        <v>68.026393005135859</v>
      </c>
      <c r="F735" s="190" t="str">
        <f t="shared" si="46"/>
        <v/>
      </c>
      <c r="H735" t="str">
        <f t="shared" si="48"/>
        <v/>
      </c>
      <c r="I735" s="190" t="str">
        <f t="shared" si="47"/>
        <v/>
      </c>
    </row>
    <row r="736" spans="1:9">
      <c r="A736">
        <v>733</v>
      </c>
      <c r="B736" s="46">
        <v>45326</v>
      </c>
      <c r="C736" s="169">
        <v>54.13613651313959</v>
      </c>
      <c r="D736" s="169">
        <v>123.24675909882176</v>
      </c>
      <c r="E736" s="169">
        <f t="shared" si="49"/>
        <v>54.13613651313959</v>
      </c>
      <c r="F736" s="190" t="str">
        <f t="shared" si="46"/>
        <v/>
      </c>
      <c r="H736" t="str">
        <f t="shared" si="48"/>
        <v/>
      </c>
      <c r="I736" s="190" t="str">
        <f t="shared" si="47"/>
        <v/>
      </c>
    </row>
    <row r="737" spans="1:9">
      <c r="A737">
        <v>734</v>
      </c>
      <c r="B737" s="46">
        <v>45327</v>
      </c>
      <c r="C737" s="169">
        <v>105.69247561713773</v>
      </c>
      <c r="D737" s="169">
        <v>123.24675909882176</v>
      </c>
      <c r="E737" s="169">
        <f t="shared" si="49"/>
        <v>105.69247561713773</v>
      </c>
      <c r="F737" s="190" t="str">
        <f t="shared" si="46"/>
        <v/>
      </c>
      <c r="H737" t="str">
        <f t="shared" si="48"/>
        <v/>
      </c>
      <c r="I737" s="190" t="str">
        <f t="shared" si="47"/>
        <v/>
      </c>
    </row>
    <row r="738" spans="1:9">
      <c r="A738">
        <v>735</v>
      </c>
      <c r="B738" s="46">
        <v>45328</v>
      </c>
      <c r="C738" s="169">
        <v>100.86063787713586</v>
      </c>
      <c r="D738" s="169">
        <v>123.24675909882176</v>
      </c>
      <c r="E738" s="169">
        <f t="shared" si="49"/>
        <v>100.86063787713586</v>
      </c>
      <c r="F738" s="190" t="str">
        <f t="shared" si="46"/>
        <v/>
      </c>
      <c r="H738" t="str">
        <f t="shared" si="48"/>
        <v/>
      </c>
      <c r="I738" s="190" t="str">
        <f t="shared" si="47"/>
        <v/>
      </c>
    </row>
    <row r="739" spans="1:9">
      <c r="A739">
        <v>736</v>
      </c>
      <c r="B739" s="46">
        <v>45329</v>
      </c>
      <c r="C739" s="169">
        <v>120.02903568134585</v>
      </c>
      <c r="D739" s="169">
        <v>123.24675909882176</v>
      </c>
      <c r="E739" s="169">
        <f t="shared" si="49"/>
        <v>120.02903568134585</v>
      </c>
      <c r="F739" s="190" t="str">
        <f t="shared" si="46"/>
        <v/>
      </c>
      <c r="H739" t="str">
        <f t="shared" si="48"/>
        <v/>
      </c>
      <c r="I739" s="190" t="str">
        <f t="shared" si="47"/>
        <v/>
      </c>
    </row>
    <row r="740" spans="1:9">
      <c r="A740">
        <v>737</v>
      </c>
      <c r="B740" s="46">
        <v>45330</v>
      </c>
      <c r="C740" s="169">
        <v>118.95335543334959</v>
      </c>
      <c r="D740" s="169">
        <v>123.24675909882176</v>
      </c>
      <c r="E740" s="169">
        <f t="shared" si="49"/>
        <v>118.95335543334959</v>
      </c>
      <c r="F740" s="190" t="str">
        <f t="shared" si="46"/>
        <v/>
      </c>
      <c r="H740" t="str">
        <f t="shared" si="48"/>
        <v/>
      </c>
      <c r="I740" s="190" t="str">
        <f t="shared" si="47"/>
        <v/>
      </c>
    </row>
    <row r="741" spans="1:9">
      <c r="A741">
        <v>738</v>
      </c>
      <c r="B741" s="46">
        <v>45331</v>
      </c>
      <c r="C741" s="169">
        <v>120.02331917734399</v>
      </c>
      <c r="D741" s="169">
        <v>123.24675909882176</v>
      </c>
      <c r="E741" s="169">
        <f t="shared" si="49"/>
        <v>120.02331917734399</v>
      </c>
      <c r="F741" s="190" t="str">
        <f t="shared" si="46"/>
        <v/>
      </c>
      <c r="H741" t="str">
        <f t="shared" si="48"/>
        <v/>
      </c>
      <c r="I741" s="190" t="str">
        <f t="shared" si="47"/>
        <v/>
      </c>
    </row>
    <row r="742" spans="1:9">
      <c r="A742">
        <v>739</v>
      </c>
      <c r="B742" s="46">
        <v>45332</v>
      </c>
      <c r="C742" s="169">
        <v>78.907975521347723</v>
      </c>
      <c r="D742" s="169">
        <v>123.24675909882176</v>
      </c>
      <c r="E742" s="169">
        <f t="shared" si="49"/>
        <v>78.907975521347723</v>
      </c>
      <c r="F742" s="190" t="str">
        <f t="shared" si="46"/>
        <v/>
      </c>
      <c r="H742" t="str">
        <f t="shared" si="48"/>
        <v/>
      </c>
      <c r="I742" s="190" t="str">
        <f t="shared" si="47"/>
        <v/>
      </c>
    </row>
    <row r="743" spans="1:9">
      <c r="A743">
        <v>740</v>
      </c>
      <c r="B743" s="46">
        <v>45333</v>
      </c>
      <c r="C743" s="169">
        <v>89.148112257349581</v>
      </c>
      <c r="D743" s="169">
        <v>123.24675909882176</v>
      </c>
      <c r="E743" s="169">
        <f t="shared" si="49"/>
        <v>89.148112257349581</v>
      </c>
      <c r="F743" s="190" t="str">
        <f t="shared" si="46"/>
        <v/>
      </c>
      <c r="H743" t="str">
        <f t="shared" si="48"/>
        <v/>
      </c>
      <c r="I743" s="190" t="str">
        <f t="shared" si="47"/>
        <v/>
      </c>
    </row>
    <row r="744" spans="1:9">
      <c r="A744">
        <v>741</v>
      </c>
      <c r="B744" s="46">
        <v>45334</v>
      </c>
      <c r="C744" s="169">
        <v>100.45176592534585</v>
      </c>
      <c r="D744" s="169">
        <v>123.24675909882176</v>
      </c>
      <c r="E744" s="169">
        <f t="shared" si="49"/>
        <v>100.45176592534585</v>
      </c>
      <c r="F744" s="190" t="str">
        <f t="shared" si="46"/>
        <v/>
      </c>
      <c r="H744" t="str">
        <f t="shared" si="48"/>
        <v/>
      </c>
      <c r="I744" s="190" t="str">
        <f t="shared" si="47"/>
        <v/>
      </c>
    </row>
    <row r="745" spans="1:9">
      <c r="A745">
        <v>742</v>
      </c>
      <c r="B745" s="46">
        <v>45335</v>
      </c>
      <c r="C745" s="169">
        <v>152.10495928534772</v>
      </c>
      <c r="D745" s="169">
        <v>123.24675909882176</v>
      </c>
      <c r="E745" s="169">
        <f t="shared" si="49"/>
        <v>123.24675909882176</v>
      </c>
      <c r="F745" s="190" t="str">
        <f t="shared" si="46"/>
        <v/>
      </c>
      <c r="H745" t="str">
        <f t="shared" si="48"/>
        <v/>
      </c>
      <c r="I745" s="190" t="str">
        <f t="shared" si="47"/>
        <v/>
      </c>
    </row>
    <row r="746" spans="1:9">
      <c r="A746">
        <v>743</v>
      </c>
      <c r="B746" s="46">
        <v>45336</v>
      </c>
      <c r="C746" s="169">
        <v>152.57496992467583</v>
      </c>
      <c r="D746" s="169">
        <v>123.24675909882176</v>
      </c>
      <c r="E746" s="169">
        <f t="shared" si="49"/>
        <v>123.24675909882176</v>
      </c>
      <c r="F746" s="190" t="str">
        <f t="shared" si="46"/>
        <v/>
      </c>
      <c r="H746" t="str">
        <f t="shared" si="48"/>
        <v/>
      </c>
      <c r="I746" s="190" t="str">
        <f t="shared" si="47"/>
        <v/>
      </c>
    </row>
    <row r="747" spans="1:9">
      <c r="A747">
        <v>744</v>
      </c>
      <c r="B747" s="46">
        <v>45337</v>
      </c>
      <c r="C747" s="169">
        <v>141.26733473267771</v>
      </c>
      <c r="D747" s="169">
        <v>123.24675909882176</v>
      </c>
      <c r="E747" s="169">
        <f t="shared" si="49"/>
        <v>123.24675909882176</v>
      </c>
      <c r="F747" s="190" t="str">
        <f t="shared" si="46"/>
        <v>F</v>
      </c>
      <c r="G747" s="191">
        <f>IF(DAY(B747)=15,D747,"")</f>
        <v>123.24675909882176</v>
      </c>
      <c r="H747" t="str">
        <f t="shared" si="48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F</v>
      </c>
    </row>
    <row r="748" spans="1:9">
      <c r="A748">
        <v>745</v>
      </c>
      <c r="B748" s="46">
        <v>45338</v>
      </c>
      <c r="C748" s="169">
        <v>129.81908614867584</v>
      </c>
      <c r="D748" s="169">
        <v>123.24675909882176</v>
      </c>
      <c r="E748" s="169">
        <f t="shared" si="49"/>
        <v>123.24675909882176</v>
      </c>
      <c r="F748" s="190" t="str">
        <f t="shared" si="46"/>
        <v/>
      </c>
      <c r="H748" t="str">
        <f t="shared" si="48"/>
        <v/>
      </c>
      <c r="I748" s="190" t="str">
        <f t="shared" ref="I748:I763" si="50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45339</v>
      </c>
      <c r="C749" s="169">
        <v>116.03417297267397</v>
      </c>
      <c r="D749" s="169">
        <v>123.24675909882176</v>
      </c>
      <c r="E749" s="169">
        <f t="shared" si="49"/>
        <v>116.03417297267397</v>
      </c>
      <c r="F749" s="190" t="str">
        <f t="shared" si="46"/>
        <v/>
      </c>
      <c r="H749" t="str">
        <f t="shared" si="48"/>
        <v/>
      </c>
      <c r="I749" s="190" t="str">
        <f t="shared" si="50"/>
        <v/>
      </c>
    </row>
    <row r="750" spans="1:9">
      <c r="A750">
        <v>747</v>
      </c>
      <c r="B750" s="46">
        <v>45340</v>
      </c>
      <c r="C750" s="169">
        <v>108.0711309366777</v>
      </c>
      <c r="D750" s="169">
        <v>123.24675909882176</v>
      </c>
      <c r="E750" s="169">
        <f t="shared" si="49"/>
        <v>108.0711309366777</v>
      </c>
      <c r="F750" s="190" t="str">
        <f t="shared" si="46"/>
        <v/>
      </c>
      <c r="H750" t="str">
        <f t="shared" si="48"/>
        <v/>
      </c>
      <c r="I750" s="190" t="str">
        <f t="shared" si="50"/>
        <v/>
      </c>
    </row>
    <row r="751" spans="1:9">
      <c r="A751">
        <v>748</v>
      </c>
      <c r="B751" s="46">
        <v>45341</v>
      </c>
      <c r="C751" s="169">
        <v>102.34620063667583</v>
      </c>
      <c r="D751" s="169">
        <v>123.24675909882176</v>
      </c>
      <c r="E751" s="169">
        <f t="shared" si="49"/>
        <v>102.34620063667583</v>
      </c>
      <c r="F751" s="190" t="str">
        <f t="shared" si="46"/>
        <v/>
      </c>
      <c r="H751" t="str">
        <f t="shared" si="48"/>
        <v/>
      </c>
      <c r="I751" s="190" t="str">
        <f t="shared" si="50"/>
        <v/>
      </c>
    </row>
    <row r="752" spans="1:9">
      <c r="A752">
        <v>749</v>
      </c>
      <c r="B752" s="46">
        <v>45342</v>
      </c>
      <c r="C752" s="169">
        <v>140.20831704467582</v>
      </c>
      <c r="D752" s="169">
        <v>123.24675909882176</v>
      </c>
      <c r="E752" s="169">
        <f t="shared" si="49"/>
        <v>123.24675909882176</v>
      </c>
      <c r="F752" s="190" t="str">
        <f t="shared" si="46"/>
        <v/>
      </c>
      <c r="H752" t="str">
        <f t="shared" si="48"/>
        <v/>
      </c>
      <c r="I752" s="190" t="str">
        <f t="shared" si="50"/>
        <v/>
      </c>
    </row>
    <row r="753" spans="1:9">
      <c r="A753">
        <v>750</v>
      </c>
      <c r="B753" s="46">
        <v>45343</v>
      </c>
      <c r="C753" s="169">
        <v>178.66747296162032</v>
      </c>
      <c r="D753" s="169">
        <v>123.24675909882176</v>
      </c>
      <c r="E753" s="169">
        <f t="shared" si="49"/>
        <v>123.24675909882176</v>
      </c>
      <c r="F753" s="190" t="str">
        <f t="shared" si="46"/>
        <v/>
      </c>
      <c r="H753" t="str">
        <f t="shared" si="48"/>
        <v/>
      </c>
      <c r="I753" s="190" t="str">
        <f t="shared" si="50"/>
        <v/>
      </c>
    </row>
    <row r="754" spans="1:9">
      <c r="A754">
        <v>751</v>
      </c>
      <c r="B754" s="46">
        <v>45344</v>
      </c>
      <c r="C754" s="169">
        <v>115.26609288562219</v>
      </c>
      <c r="D754" s="169">
        <v>123.24675909882176</v>
      </c>
      <c r="E754" s="169">
        <f t="shared" si="49"/>
        <v>115.26609288562219</v>
      </c>
      <c r="F754" s="190" t="str">
        <f t="shared" si="46"/>
        <v/>
      </c>
      <c r="H754" t="str">
        <f t="shared" si="48"/>
        <v/>
      </c>
      <c r="I754" s="190" t="str">
        <f t="shared" si="50"/>
        <v/>
      </c>
    </row>
    <row r="755" spans="1:9">
      <c r="A755">
        <v>752</v>
      </c>
      <c r="B755" s="46">
        <v>45345</v>
      </c>
      <c r="C755" s="169">
        <v>106.63712975362031</v>
      </c>
      <c r="D755" s="169">
        <v>123.24675909882176</v>
      </c>
      <c r="E755" s="169">
        <f t="shared" si="49"/>
        <v>106.63712975362031</v>
      </c>
      <c r="F755" s="190" t="str">
        <f t="shared" si="46"/>
        <v/>
      </c>
      <c r="H755" t="str">
        <f t="shared" si="48"/>
        <v/>
      </c>
      <c r="I755" s="190" t="str">
        <f t="shared" si="50"/>
        <v/>
      </c>
    </row>
    <row r="756" spans="1:9">
      <c r="A756">
        <v>753</v>
      </c>
      <c r="B756" s="46">
        <v>45346</v>
      </c>
      <c r="C756" s="169">
        <v>102.14156237762032</v>
      </c>
      <c r="D756" s="169">
        <v>123.24675909882176</v>
      </c>
      <c r="E756" s="169">
        <f t="shared" si="49"/>
        <v>102.14156237762032</v>
      </c>
      <c r="F756" s="190" t="str">
        <f t="shared" si="46"/>
        <v/>
      </c>
      <c r="H756" t="str">
        <f t="shared" si="48"/>
        <v/>
      </c>
      <c r="I756" s="190" t="str">
        <f t="shared" si="50"/>
        <v/>
      </c>
    </row>
    <row r="757" spans="1:9">
      <c r="A757">
        <v>754</v>
      </c>
      <c r="B757" s="46">
        <v>45347</v>
      </c>
      <c r="C757" s="169">
        <v>101.04478581762031</v>
      </c>
      <c r="D757" s="169">
        <v>123.24675909882176</v>
      </c>
      <c r="E757" s="169">
        <f t="shared" si="49"/>
        <v>101.04478581762031</v>
      </c>
      <c r="F757" s="190" t="str">
        <f t="shared" si="46"/>
        <v/>
      </c>
      <c r="H757" t="str">
        <f t="shared" si="48"/>
        <v/>
      </c>
      <c r="I757" s="190" t="str">
        <f t="shared" si="50"/>
        <v/>
      </c>
    </row>
    <row r="758" spans="1:9">
      <c r="A758">
        <v>755</v>
      </c>
      <c r="B758" s="46">
        <v>45348</v>
      </c>
      <c r="C758" s="169">
        <v>131.97839749762403</v>
      </c>
      <c r="D758" s="169">
        <v>123.24675909882176</v>
      </c>
      <c r="E758" s="169">
        <f t="shared" si="49"/>
        <v>123.24675909882176</v>
      </c>
      <c r="F758" s="190" t="str">
        <f t="shared" si="46"/>
        <v/>
      </c>
      <c r="H758" t="str">
        <f t="shared" si="48"/>
        <v/>
      </c>
      <c r="I758" s="190" t="str">
        <f t="shared" si="50"/>
        <v/>
      </c>
    </row>
    <row r="759" spans="1:9">
      <c r="A759">
        <v>756</v>
      </c>
      <c r="B759" s="46">
        <v>45349</v>
      </c>
      <c r="C759" s="169">
        <v>143.16356474162032</v>
      </c>
      <c r="D759" s="169">
        <v>123.24675909882176</v>
      </c>
      <c r="E759" s="169">
        <f t="shared" si="49"/>
        <v>123.24675909882176</v>
      </c>
      <c r="F759" s="190" t="str">
        <f t="shared" si="46"/>
        <v/>
      </c>
      <c r="H759" t="str">
        <f t="shared" si="48"/>
        <v/>
      </c>
      <c r="I759" s="190" t="str">
        <f t="shared" si="50"/>
        <v/>
      </c>
    </row>
    <row r="760" spans="1:9">
      <c r="A760">
        <v>757</v>
      </c>
      <c r="B760" s="46">
        <v>45350</v>
      </c>
      <c r="C760" s="169">
        <v>202.15161148474107</v>
      </c>
      <c r="D760" s="169">
        <v>123.24675909882176</v>
      </c>
      <c r="E760" s="169">
        <f t="shared" si="49"/>
        <v>123.24675909882176</v>
      </c>
      <c r="F760" s="190" t="str">
        <f t="shared" si="46"/>
        <v/>
      </c>
      <c r="H760" t="str">
        <f t="shared" si="48"/>
        <v/>
      </c>
      <c r="I760" s="190" t="str">
        <f t="shared" si="50"/>
        <v/>
      </c>
    </row>
    <row r="761" spans="1:9">
      <c r="A761">
        <v>758</v>
      </c>
      <c r="B761" s="46">
        <v>45351</v>
      </c>
      <c r="C761" s="169">
        <v>206.33324786474481</v>
      </c>
      <c r="D761" s="169">
        <v>123.24675909882176</v>
      </c>
      <c r="E761" s="169">
        <f t="shared" si="49"/>
        <v>123.24675909882176</v>
      </c>
      <c r="F761" s="190" t="str">
        <f t="shared" si="46"/>
        <v/>
      </c>
      <c r="H761" t="str">
        <f t="shared" si="48"/>
        <v/>
      </c>
      <c r="I761" s="190" t="str">
        <f t="shared" si="50"/>
        <v/>
      </c>
    </row>
    <row r="762" spans="1:9">
      <c r="B762" s="46"/>
      <c r="C762" s="169"/>
      <c r="D762" s="169"/>
      <c r="E762" s="169"/>
      <c r="F762" s="190" t="str">
        <f t="shared" si="46"/>
        <v/>
      </c>
      <c r="H762" t="str">
        <f t="shared" si="48"/>
        <v/>
      </c>
      <c r="I762" s="190" t="str">
        <f t="shared" si="50"/>
        <v/>
      </c>
    </row>
    <row r="763" spans="1:9">
      <c r="B763" s="46"/>
      <c r="C763" s="169"/>
      <c r="D763" s="169"/>
      <c r="E763" s="169"/>
      <c r="F763" s="190" t="str">
        <f t="shared" si="46"/>
        <v/>
      </c>
      <c r="H763" t="str">
        <f t="shared" si="48"/>
        <v/>
      </c>
      <c r="I763" s="190" t="str">
        <f t="shared" si="50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179</v>
      </c>
      <c r="C4" s="225">
        <f>Dat_02!B3</f>
        <v>44593</v>
      </c>
      <c r="D4" s="224"/>
      <c r="E4" s="226">
        <f>Dat_02!C3</f>
        <v>22.064038620064959</v>
      </c>
      <c r="F4" s="226">
        <f>Dat_02!D3</f>
        <v>129.13893027706081</v>
      </c>
      <c r="G4" s="226">
        <f>Dat_02!E3</f>
        <v>22.064038620064959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44594</v>
      </c>
      <c r="D5" s="224"/>
      <c r="E5" s="226">
        <f>Dat_02!C4</f>
        <v>41.94058828384658</v>
      </c>
      <c r="F5" s="226">
        <f>Dat_02!D4</f>
        <v>129.13893027706081</v>
      </c>
      <c r="G5" s="226">
        <f>Dat_02!E4</f>
        <v>41.94058828384658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44595</v>
      </c>
      <c r="D6" s="224"/>
      <c r="E6" s="226">
        <f>Dat_02!C5</f>
        <v>40.886829097848434</v>
      </c>
      <c r="F6" s="226">
        <f>Dat_02!D5</f>
        <v>129.13893027706081</v>
      </c>
      <c r="G6" s="226">
        <f>Dat_02!E5</f>
        <v>40.886829097848434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44596</v>
      </c>
      <c r="D7" s="224"/>
      <c r="E7" s="226">
        <f>Dat_02!C6</f>
        <v>39.933947491848436</v>
      </c>
      <c r="F7" s="226">
        <f>Dat_02!D6</f>
        <v>129.13893027706081</v>
      </c>
      <c r="G7" s="226">
        <f>Dat_02!E6</f>
        <v>39.933947491848436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44597</v>
      </c>
      <c r="D8" s="224"/>
      <c r="E8" s="226">
        <f>Dat_02!C7</f>
        <v>24.057482091847504</v>
      </c>
      <c r="F8" s="226">
        <f>Dat_02!D7</f>
        <v>129.13893027706081</v>
      </c>
      <c r="G8" s="226">
        <f>Dat_02!E7</f>
        <v>24.057482091847504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44598</v>
      </c>
      <c r="D9" s="224"/>
      <c r="E9" s="226">
        <f>Dat_02!C8</f>
        <v>28.396236431847505</v>
      </c>
      <c r="F9" s="226">
        <f>Dat_02!D8</f>
        <v>129.13893027706081</v>
      </c>
      <c r="G9" s="226">
        <f>Dat_02!E8</f>
        <v>28.396236431847505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44599</v>
      </c>
      <c r="D10" s="224"/>
      <c r="E10" s="226">
        <f>Dat_02!C9</f>
        <v>30.345593323848437</v>
      </c>
      <c r="F10" s="226">
        <f>Dat_02!D9</f>
        <v>129.13893027706081</v>
      </c>
      <c r="G10" s="226">
        <f>Dat_02!E9</f>
        <v>30.345593323848437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44600</v>
      </c>
      <c r="D11" s="224"/>
      <c r="E11" s="226">
        <f>Dat_02!C10</f>
        <v>31.577608177848436</v>
      </c>
      <c r="F11" s="226">
        <f>Dat_02!D10</f>
        <v>129.13893027706081</v>
      </c>
      <c r="G11" s="226">
        <f>Dat_02!E10</f>
        <v>31.577608177848436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44601</v>
      </c>
      <c r="D12" s="224"/>
      <c r="E12" s="226">
        <f>Dat_02!C11</f>
        <v>36.294934372648335</v>
      </c>
      <c r="F12" s="226">
        <f>Dat_02!D11</f>
        <v>129.13893027706081</v>
      </c>
      <c r="G12" s="226">
        <f>Dat_02!E11</f>
        <v>36.294934372648335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44602</v>
      </c>
      <c r="D13" s="224"/>
      <c r="E13" s="226">
        <f>Dat_02!C12</f>
        <v>44.299026102650195</v>
      </c>
      <c r="F13" s="226">
        <f>Dat_02!D12</f>
        <v>129.13893027706081</v>
      </c>
      <c r="G13" s="226">
        <f>Dat_02!E12</f>
        <v>44.299026102650195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44603</v>
      </c>
      <c r="D14" s="224"/>
      <c r="E14" s="226">
        <f>Dat_02!C13</f>
        <v>49.327044512649273</v>
      </c>
      <c r="F14" s="226">
        <f>Dat_02!D13</f>
        <v>129.13893027706081</v>
      </c>
      <c r="G14" s="226">
        <f>Dat_02!E13</f>
        <v>49.327044512649273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44604</v>
      </c>
      <c r="D15" s="224"/>
      <c r="E15" s="226">
        <f>Dat_02!C14</f>
        <v>38.052691846651129</v>
      </c>
      <c r="F15" s="226">
        <f>Dat_02!D14</f>
        <v>129.13893027706081</v>
      </c>
      <c r="G15" s="226">
        <f>Dat_02!E14</f>
        <v>38.052691846651129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44605</v>
      </c>
      <c r="D16" s="224"/>
      <c r="E16" s="226">
        <f>Dat_02!C15</f>
        <v>20.073116136649269</v>
      </c>
      <c r="F16" s="226">
        <f>Dat_02!D15</f>
        <v>129.13893027706081</v>
      </c>
      <c r="G16" s="226">
        <f>Dat_02!E15</f>
        <v>20.073116136649269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44606</v>
      </c>
      <c r="D17" s="224"/>
      <c r="E17" s="226">
        <f>Dat_02!C16</f>
        <v>28.380852538649268</v>
      </c>
      <c r="F17" s="226">
        <f>Dat_02!D16</f>
        <v>129.13893027706081</v>
      </c>
      <c r="G17" s="226">
        <f>Dat_02!E16</f>
        <v>28.380852538649268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44607</v>
      </c>
      <c r="D18" s="224"/>
      <c r="E18" s="226">
        <f>Dat_02!C17</f>
        <v>35.482841400651132</v>
      </c>
      <c r="F18" s="226">
        <f>Dat_02!D17</f>
        <v>129.13893027706081</v>
      </c>
      <c r="G18" s="226">
        <f>Dat_02!E17</f>
        <v>35.482841400651132</v>
      </c>
      <c r="I18" s="227">
        <f>Dat_02!G17</f>
        <v>129.13893027706081</v>
      </c>
      <c r="J18" s="233" t="str">
        <f>IF(Dat_02!H17=0,"",Dat_02!H17)</f>
        <v/>
      </c>
    </row>
    <row r="19" spans="2:10">
      <c r="B19" s="224"/>
      <c r="C19" s="225">
        <f>Dat_02!B18</f>
        <v>44608</v>
      </c>
      <c r="D19" s="224"/>
      <c r="E19" s="226">
        <f>Dat_02!C18</f>
        <v>29.611516519336924</v>
      </c>
      <c r="F19" s="226">
        <f>Dat_02!D18</f>
        <v>129.13893027706081</v>
      </c>
      <c r="G19" s="226">
        <f>Dat_02!E18</f>
        <v>29.611516519336924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44609</v>
      </c>
      <c r="D20" s="224"/>
      <c r="E20" s="226">
        <f>Dat_02!C19</f>
        <v>44.633755531335062</v>
      </c>
      <c r="F20" s="226">
        <f>Dat_02!D19</f>
        <v>129.13893027706081</v>
      </c>
      <c r="G20" s="226">
        <f>Dat_02!E19</f>
        <v>44.633755531335062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44610</v>
      </c>
      <c r="D21" s="224"/>
      <c r="E21" s="226">
        <f>Dat_02!C20</f>
        <v>49.378585881335994</v>
      </c>
      <c r="F21" s="226">
        <f>Dat_02!D20</f>
        <v>129.13893027706081</v>
      </c>
      <c r="G21" s="226">
        <f>Dat_02!E20</f>
        <v>49.378585881335994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44611</v>
      </c>
      <c r="D22" s="224"/>
      <c r="E22" s="226">
        <f>Dat_02!C21</f>
        <v>34.800005225336925</v>
      </c>
      <c r="F22" s="226">
        <f>Dat_02!D21</f>
        <v>129.13893027706081</v>
      </c>
      <c r="G22" s="226">
        <f>Dat_02!E21</f>
        <v>34.800005225336925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44612</v>
      </c>
      <c r="D23" s="224"/>
      <c r="E23" s="226">
        <f>Dat_02!C22</f>
        <v>41.206267895335991</v>
      </c>
      <c r="F23" s="226">
        <f>Dat_02!D22</f>
        <v>129.13893027706081</v>
      </c>
      <c r="G23" s="226">
        <f>Dat_02!E22</f>
        <v>41.206267895335991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44613</v>
      </c>
      <c r="D24" s="224"/>
      <c r="E24" s="226">
        <f>Dat_02!C23</f>
        <v>41.903955069337854</v>
      </c>
      <c r="F24" s="226">
        <f>Dat_02!D23</f>
        <v>129.13893027706081</v>
      </c>
      <c r="G24" s="226">
        <f>Dat_02!E23</f>
        <v>41.903955069337854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44614</v>
      </c>
      <c r="D25" s="224"/>
      <c r="E25" s="226">
        <f>Dat_02!C24</f>
        <v>42.939992395335061</v>
      </c>
      <c r="F25" s="226">
        <f>Dat_02!D24</f>
        <v>129.13893027706081</v>
      </c>
      <c r="G25" s="226">
        <f>Dat_02!E24</f>
        <v>42.939992395335061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44615</v>
      </c>
      <c r="D26" s="224"/>
      <c r="E26" s="226">
        <f>Dat_02!C25</f>
        <v>33.073677456992442</v>
      </c>
      <c r="F26" s="226">
        <f>Dat_02!D25</f>
        <v>129.13893027706081</v>
      </c>
      <c r="G26" s="226">
        <f>Dat_02!E25</f>
        <v>33.073677456992442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44616</v>
      </c>
      <c r="D27" s="224"/>
      <c r="E27" s="226">
        <f>Dat_02!C26</f>
        <v>38.823976576992443</v>
      </c>
      <c r="F27" s="226">
        <f>Dat_02!D26</f>
        <v>129.13893027706081</v>
      </c>
      <c r="G27" s="226">
        <f>Dat_02!E26</f>
        <v>38.823976576992443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44617</v>
      </c>
      <c r="D28" s="224"/>
      <c r="E28" s="226">
        <f>Dat_02!C27</f>
        <v>33.172898378992443</v>
      </c>
      <c r="F28" s="226">
        <f>Dat_02!D27</f>
        <v>129.13893027706081</v>
      </c>
      <c r="G28" s="226">
        <f>Dat_02!E27</f>
        <v>33.172898378992443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44618</v>
      </c>
      <c r="D29" s="224"/>
      <c r="E29" s="226">
        <f>Dat_02!C28</f>
        <v>33.968899250991512</v>
      </c>
      <c r="F29" s="226">
        <f>Dat_02!D28</f>
        <v>129.13893027706081</v>
      </c>
      <c r="G29" s="226">
        <f>Dat_02!E28</f>
        <v>33.968899250991512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44619</v>
      </c>
      <c r="D30" s="224"/>
      <c r="E30" s="226">
        <f>Dat_02!C29</f>
        <v>33.866126194992447</v>
      </c>
      <c r="F30" s="226">
        <f>Dat_02!D29</f>
        <v>129.13893027706081</v>
      </c>
      <c r="G30" s="226">
        <f>Dat_02!E29</f>
        <v>33.866126194992447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44620</v>
      </c>
      <c r="D31" s="224"/>
      <c r="E31" s="226">
        <f>Dat_02!C30</f>
        <v>25.648897052992442</v>
      </c>
      <c r="F31" s="226">
        <f>Dat_02!D30</f>
        <v>129.13893027706081</v>
      </c>
      <c r="G31" s="226">
        <f>Dat_02!E30</f>
        <v>25.648897052992442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44621</v>
      </c>
      <c r="D32" s="224"/>
      <c r="E32" s="226">
        <f>Dat_02!C31</f>
        <v>31.391719412993378</v>
      </c>
      <c r="F32" s="226">
        <f>Dat_02!D31</f>
        <v>128.70213492494773</v>
      </c>
      <c r="G32" s="226">
        <f>Dat_02!E31</f>
        <v>31.391719412993378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44622</v>
      </c>
      <c r="D33" s="224"/>
      <c r="E33" s="226">
        <f>Dat_02!C32</f>
        <v>40.784673179673312</v>
      </c>
      <c r="F33" s="226">
        <f>Dat_02!D32</f>
        <v>128.70213492494773</v>
      </c>
      <c r="G33" s="226">
        <f>Dat_02!E32</f>
        <v>40.784673179673312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44623</v>
      </c>
      <c r="D34" s="224"/>
      <c r="E34" s="226">
        <f>Dat_02!C33</f>
        <v>49.315927419673315</v>
      </c>
      <c r="F34" s="226">
        <f>Dat_02!D33</f>
        <v>128.70213492494773</v>
      </c>
      <c r="G34" s="226">
        <f>Dat_02!E33</f>
        <v>49.315927419673315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186</v>
      </c>
      <c r="C35" s="225">
        <f>Dat_02!B34</f>
        <v>44624</v>
      </c>
      <c r="D35" s="224"/>
      <c r="E35" s="226">
        <f>Dat_02!C34</f>
        <v>39.349748935674242</v>
      </c>
      <c r="F35" s="226">
        <f>Dat_02!D34</f>
        <v>128.70213492494773</v>
      </c>
      <c r="G35" s="226">
        <f>Dat_02!E34</f>
        <v>39.349748935674242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44625</v>
      </c>
      <c r="D36" s="224"/>
      <c r="E36" s="226">
        <f>Dat_02!C35</f>
        <v>48.881724543674245</v>
      </c>
      <c r="F36" s="226">
        <f>Dat_02!D35</f>
        <v>128.70213492494773</v>
      </c>
      <c r="G36" s="226">
        <f>Dat_02!E35</f>
        <v>48.881724543674245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44626</v>
      </c>
      <c r="D37" s="224"/>
      <c r="E37" s="226">
        <f>Dat_02!C36</f>
        <v>45.742094035673311</v>
      </c>
      <c r="F37" s="226">
        <f>Dat_02!D36</f>
        <v>128.70213492494773</v>
      </c>
      <c r="G37" s="226">
        <f>Dat_02!E36</f>
        <v>45.742094035673311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44627</v>
      </c>
      <c r="D38" s="224"/>
      <c r="E38" s="226">
        <f>Dat_02!C37</f>
        <v>60.618987323673309</v>
      </c>
      <c r="F38" s="226">
        <f>Dat_02!D37</f>
        <v>128.70213492494773</v>
      </c>
      <c r="G38" s="226">
        <f>Dat_02!E37</f>
        <v>60.618987323673309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44628</v>
      </c>
      <c r="D39" s="224"/>
      <c r="E39" s="226">
        <f>Dat_02!C38</f>
        <v>36.964099775673311</v>
      </c>
      <c r="F39" s="226">
        <f>Dat_02!D38</f>
        <v>128.70213492494773</v>
      </c>
      <c r="G39" s="226">
        <f>Dat_02!E38</f>
        <v>36.964099775673311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44629</v>
      </c>
      <c r="D40" s="224"/>
      <c r="E40" s="226">
        <f>Dat_02!C39</f>
        <v>62.300421105205558</v>
      </c>
      <c r="F40" s="226">
        <f>Dat_02!D39</f>
        <v>128.70213492494773</v>
      </c>
      <c r="G40" s="226">
        <f>Dat_02!E39</f>
        <v>62.300421105205558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44630</v>
      </c>
      <c r="D41" s="224"/>
      <c r="E41" s="226">
        <f>Dat_02!C40</f>
        <v>54.79258792720556</v>
      </c>
      <c r="F41" s="226">
        <f>Dat_02!D40</f>
        <v>128.70213492494773</v>
      </c>
      <c r="G41" s="226">
        <f>Dat_02!E40</f>
        <v>54.79258792720556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44631</v>
      </c>
      <c r="D42" s="224"/>
      <c r="E42" s="226">
        <f>Dat_02!C41</f>
        <v>60.629858955205556</v>
      </c>
      <c r="F42" s="226">
        <f>Dat_02!D41</f>
        <v>128.70213492494773</v>
      </c>
      <c r="G42" s="226">
        <f>Dat_02!E41</f>
        <v>60.629858955205556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44632</v>
      </c>
      <c r="D43" s="224"/>
      <c r="E43" s="226">
        <f>Dat_02!C42</f>
        <v>59.165812285206492</v>
      </c>
      <c r="F43" s="226">
        <f>Dat_02!D42</f>
        <v>128.70213492494773</v>
      </c>
      <c r="G43" s="226">
        <f>Dat_02!E42</f>
        <v>59.165812285206492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44633</v>
      </c>
      <c r="D44" s="224"/>
      <c r="E44" s="226">
        <f>Dat_02!C43</f>
        <v>60.547653731206488</v>
      </c>
      <c r="F44" s="226">
        <f>Dat_02!D43</f>
        <v>128.70213492494773</v>
      </c>
      <c r="G44" s="226">
        <f>Dat_02!E43</f>
        <v>60.547653731206488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44634</v>
      </c>
      <c r="D45" s="224"/>
      <c r="E45" s="226">
        <f>Dat_02!C44</f>
        <v>63.689207503205559</v>
      </c>
      <c r="F45" s="226">
        <f>Dat_02!D44</f>
        <v>128.70213492494773</v>
      </c>
      <c r="G45" s="226">
        <f>Dat_02!E44</f>
        <v>63.689207503205559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44635</v>
      </c>
      <c r="D46" s="224"/>
      <c r="E46" s="226">
        <f>Dat_02!C45</f>
        <v>88.789314825206489</v>
      </c>
      <c r="F46" s="226">
        <f>Dat_02!D45</f>
        <v>128.70213492494773</v>
      </c>
      <c r="G46" s="226">
        <f>Dat_02!E45</f>
        <v>88.789314825206489</v>
      </c>
      <c r="I46" s="227">
        <f>Dat_02!G45</f>
        <v>128.70213492494773</v>
      </c>
      <c r="J46" s="233" t="str">
        <f>IF(Dat_02!H45=0,"",Dat_02!H45)</f>
        <v/>
      </c>
    </row>
    <row r="47" spans="2:10">
      <c r="B47" s="224"/>
      <c r="C47" s="225">
        <f>Dat_02!B46</f>
        <v>44636</v>
      </c>
      <c r="D47" s="224"/>
      <c r="E47" s="226">
        <f>Dat_02!C46</f>
        <v>106.00299378317858</v>
      </c>
      <c r="F47" s="226">
        <f>Dat_02!D46</f>
        <v>128.70213492494773</v>
      </c>
      <c r="G47" s="226">
        <f>Dat_02!E46</f>
        <v>106.00299378317858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44637</v>
      </c>
      <c r="D48" s="224"/>
      <c r="E48" s="226">
        <f>Dat_02!C47</f>
        <v>76.527726677176716</v>
      </c>
      <c r="F48" s="226">
        <f>Dat_02!D47</f>
        <v>128.70213492494773</v>
      </c>
      <c r="G48" s="226">
        <f>Dat_02!E47</f>
        <v>76.527726677176716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44638</v>
      </c>
      <c r="D49" s="224"/>
      <c r="E49" s="226">
        <f>Dat_02!C48</f>
        <v>83.819214599177656</v>
      </c>
      <c r="F49" s="226">
        <f>Dat_02!D48</f>
        <v>128.70213492494773</v>
      </c>
      <c r="G49" s="226">
        <f>Dat_02!E48</f>
        <v>83.819214599177656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44639</v>
      </c>
      <c r="D50" s="224"/>
      <c r="E50" s="226">
        <f>Dat_02!C49</f>
        <v>73.140999351177655</v>
      </c>
      <c r="F50" s="226">
        <f>Dat_02!D49</f>
        <v>128.70213492494773</v>
      </c>
      <c r="G50" s="226">
        <f>Dat_02!E49</f>
        <v>73.140999351177655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44640</v>
      </c>
      <c r="D51" s="224"/>
      <c r="E51" s="226">
        <f>Dat_02!C50</f>
        <v>63.440759083177653</v>
      </c>
      <c r="F51" s="226">
        <f>Dat_02!D50</f>
        <v>128.70213492494773</v>
      </c>
      <c r="G51" s="226">
        <f>Dat_02!E50</f>
        <v>63.440759083177653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44641</v>
      </c>
      <c r="D52" s="224"/>
      <c r="E52" s="226">
        <f>Dat_02!C51</f>
        <v>64.563472147177663</v>
      </c>
      <c r="F52" s="226">
        <f>Dat_02!D51</f>
        <v>128.70213492494773</v>
      </c>
      <c r="G52" s="226">
        <f>Dat_02!E51</f>
        <v>64.563472147177663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44642</v>
      </c>
      <c r="D53" s="224"/>
      <c r="E53" s="226">
        <f>Dat_02!C52</f>
        <v>71.529757761177663</v>
      </c>
      <c r="F53" s="226">
        <f>Dat_02!D52</f>
        <v>128.70213492494773</v>
      </c>
      <c r="G53" s="226">
        <f>Dat_02!E52</f>
        <v>71.529757761177663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44643</v>
      </c>
      <c r="D54" s="224"/>
      <c r="E54" s="226">
        <f>Dat_02!C53</f>
        <v>96.653541922288952</v>
      </c>
      <c r="F54" s="226">
        <f>Dat_02!D53</f>
        <v>128.70213492494773</v>
      </c>
      <c r="G54" s="226">
        <f>Dat_02!E53</f>
        <v>96.653541922288952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44644</v>
      </c>
      <c r="D55" s="224"/>
      <c r="E55" s="226">
        <f>Dat_02!C54</f>
        <v>108.81718818828989</v>
      </c>
      <c r="F55" s="226">
        <f>Dat_02!D54</f>
        <v>128.70213492494773</v>
      </c>
      <c r="G55" s="226">
        <f>Dat_02!E54</f>
        <v>108.81718818828989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44645</v>
      </c>
      <c r="D56" s="224"/>
      <c r="E56" s="226">
        <f>Dat_02!C55</f>
        <v>101.39951637829083</v>
      </c>
      <c r="F56" s="226">
        <f>Dat_02!D55</f>
        <v>128.70213492494773</v>
      </c>
      <c r="G56" s="226">
        <f>Dat_02!E55</f>
        <v>101.39951637829083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44646</v>
      </c>
      <c r="D57" s="224"/>
      <c r="E57" s="226">
        <f>Dat_02!C56</f>
        <v>97.732828272288955</v>
      </c>
      <c r="F57" s="226">
        <f>Dat_02!D56</f>
        <v>128.70213492494773</v>
      </c>
      <c r="G57" s="226">
        <f>Dat_02!E56</f>
        <v>97.732828272288955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44647</v>
      </c>
      <c r="D58" s="224"/>
      <c r="E58" s="226">
        <f>Dat_02!C57</f>
        <v>77.183881546289896</v>
      </c>
      <c r="F58" s="226">
        <f>Dat_02!D57</f>
        <v>128.70213492494773</v>
      </c>
      <c r="G58" s="226">
        <f>Dat_02!E57</f>
        <v>77.183881546289896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44648</v>
      </c>
      <c r="D59" s="224"/>
      <c r="E59" s="226">
        <f>Dat_02!C58</f>
        <v>88.084318582288944</v>
      </c>
      <c r="F59" s="226">
        <f>Dat_02!D58</f>
        <v>128.70213492494773</v>
      </c>
      <c r="G59" s="226">
        <f>Dat_02!E58</f>
        <v>88.084318582288944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44649</v>
      </c>
      <c r="D60" s="224"/>
      <c r="E60" s="226">
        <f>Dat_02!C59</f>
        <v>100.24024737228989</v>
      </c>
      <c r="F60" s="226">
        <f>Dat_02!D59</f>
        <v>128.70213492494773</v>
      </c>
      <c r="G60" s="226">
        <f>Dat_02!E59</f>
        <v>100.24024737228989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44650</v>
      </c>
      <c r="D61" s="224"/>
      <c r="E61" s="226">
        <f>Dat_02!C60</f>
        <v>77.083825651458611</v>
      </c>
      <c r="F61" s="226">
        <f>Dat_02!D60</f>
        <v>128.70213492494773</v>
      </c>
      <c r="G61" s="226">
        <f>Dat_02!E60</f>
        <v>77.083825651458611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44651</v>
      </c>
      <c r="D62" s="224"/>
      <c r="E62" s="226">
        <f>Dat_02!C61</f>
        <v>78.783568207456753</v>
      </c>
      <c r="F62" s="226">
        <f>Dat_02!D61</f>
        <v>128.70213492494773</v>
      </c>
      <c r="G62" s="226">
        <f>Dat_02!E61</f>
        <v>78.783568207456753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44652</v>
      </c>
      <c r="D63" s="224"/>
      <c r="E63" s="226">
        <f>Dat_02!C62</f>
        <v>79.621652601457697</v>
      </c>
      <c r="F63" s="226">
        <f>Dat_02!D62</f>
        <v>125.24455872987446</v>
      </c>
      <c r="G63" s="226">
        <f>Dat_02!E62</f>
        <v>79.621652601457697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44653</v>
      </c>
      <c r="D64" s="224"/>
      <c r="E64" s="226">
        <f>Dat_02!C63</f>
        <v>63.652071265456755</v>
      </c>
      <c r="F64" s="226">
        <f>Dat_02!D63</f>
        <v>125.24455872987446</v>
      </c>
      <c r="G64" s="226">
        <f>Dat_02!E63</f>
        <v>63.652071265456755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187</v>
      </c>
      <c r="C65" s="225">
        <f>Dat_02!B64</f>
        <v>44654</v>
      </c>
      <c r="D65" s="224"/>
      <c r="E65" s="226">
        <f>Dat_02!C64</f>
        <v>52.926250857457688</v>
      </c>
      <c r="F65" s="226">
        <f>Dat_02!D64</f>
        <v>125.24455872987446</v>
      </c>
      <c r="G65" s="226">
        <f>Dat_02!E64</f>
        <v>52.926250857457688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44655</v>
      </c>
      <c r="D66" s="224"/>
      <c r="E66" s="226">
        <f>Dat_02!C65</f>
        <v>72.057024007457684</v>
      </c>
      <c r="F66" s="226">
        <f>Dat_02!D65</f>
        <v>125.24455872987446</v>
      </c>
      <c r="G66" s="226">
        <f>Dat_02!E65</f>
        <v>72.057024007457684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44656</v>
      </c>
      <c r="D67" s="224"/>
      <c r="E67" s="226">
        <f>Dat_02!C66</f>
        <v>96.13378803145676</v>
      </c>
      <c r="F67" s="226">
        <f>Dat_02!D66</f>
        <v>125.24455872987446</v>
      </c>
      <c r="G67" s="226">
        <f>Dat_02!E66</f>
        <v>96.13378803145676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44657</v>
      </c>
      <c r="D68" s="224"/>
      <c r="E68" s="226">
        <f>Dat_02!C67</f>
        <v>76.231480753457234</v>
      </c>
      <c r="F68" s="226">
        <f>Dat_02!D67</f>
        <v>125.24455872987446</v>
      </c>
      <c r="G68" s="226">
        <f>Dat_02!E67</f>
        <v>76.231480753457234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44658</v>
      </c>
      <c r="D69" s="224"/>
      <c r="E69" s="226">
        <f>Dat_02!C68</f>
        <v>56.790206899457232</v>
      </c>
      <c r="F69" s="226">
        <f>Dat_02!D68</f>
        <v>125.24455872987446</v>
      </c>
      <c r="G69" s="226">
        <f>Dat_02!E68</f>
        <v>56.790206899457232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44659</v>
      </c>
      <c r="D70" s="224"/>
      <c r="E70" s="226">
        <f>Dat_02!C69</f>
        <v>53.223992833460024</v>
      </c>
      <c r="F70" s="226">
        <f>Dat_02!D69</f>
        <v>125.24455872987446</v>
      </c>
      <c r="G70" s="226">
        <f>Dat_02!E69</f>
        <v>53.223992833460024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44660</v>
      </c>
      <c r="D71" s="224"/>
      <c r="E71" s="226">
        <f>Dat_02!C70</f>
        <v>70.652818067457233</v>
      </c>
      <c r="F71" s="226">
        <f>Dat_02!D70</f>
        <v>125.24455872987446</v>
      </c>
      <c r="G71" s="226">
        <f>Dat_02!E70</f>
        <v>70.652818067457233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44661</v>
      </c>
      <c r="D72" s="224"/>
      <c r="E72" s="226">
        <f>Dat_02!C71</f>
        <v>40.918056189456301</v>
      </c>
      <c r="F72" s="226">
        <f>Dat_02!D71</f>
        <v>125.24455872987446</v>
      </c>
      <c r="G72" s="226">
        <f>Dat_02!E71</f>
        <v>40.918056189456301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44662</v>
      </c>
      <c r="D73" s="224"/>
      <c r="E73" s="226">
        <f>Dat_02!C72</f>
        <v>46.868316089458169</v>
      </c>
      <c r="F73" s="226">
        <f>Dat_02!D72</f>
        <v>125.24455872987446</v>
      </c>
      <c r="G73" s="226">
        <f>Dat_02!E72</f>
        <v>46.868316089458169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44663</v>
      </c>
      <c r="D74" s="224"/>
      <c r="E74" s="226">
        <f>Dat_02!C73</f>
        <v>73.202432325457238</v>
      </c>
      <c r="F74" s="226">
        <f>Dat_02!D73</f>
        <v>125.24455872987446</v>
      </c>
      <c r="G74" s="226">
        <f>Dat_02!E73</f>
        <v>73.202432325457238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44664</v>
      </c>
      <c r="D75" s="224"/>
      <c r="E75" s="226">
        <f>Dat_02!C74</f>
        <v>97.029967481449177</v>
      </c>
      <c r="F75" s="226">
        <f>Dat_02!D74</f>
        <v>125.24455872987446</v>
      </c>
      <c r="G75" s="226">
        <f>Dat_02!E74</f>
        <v>97.029967481449177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44665</v>
      </c>
      <c r="D76" s="224"/>
      <c r="E76" s="226">
        <f>Dat_02!C75</f>
        <v>81.191819453449156</v>
      </c>
      <c r="F76" s="226">
        <f>Dat_02!D75</f>
        <v>125.24455872987446</v>
      </c>
      <c r="G76" s="226">
        <f>Dat_02!E75</f>
        <v>81.191819453449156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44666</v>
      </c>
      <c r="D77" s="224"/>
      <c r="E77" s="226">
        <f>Dat_02!C76</f>
        <v>74.553324233448251</v>
      </c>
      <c r="F77" s="226">
        <f>Dat_02!D76</f>
        <v>125.24455872987446</v>
      </c>
      <c r="G77" s="226">
        <f>Dat_02!E76</f>
        <v>74.553324233448251</v>
      </c>
      <c r="I77" s="227">
        <f>Dat_02!G76</f>
        <v>125.24455872987446</v>
      </c>
      <c r="J77" s="233" t="str">
        <f>IF(Dat_02!H76=0,"",Dat_02!H76)</f>
        <v/>
      </c>
    </row>
    <row r="78" spans="2:10">
      <c r="B78" s="224"/>
      <c r="C78" s="225">
        <f>Dat_02!B77</f>
        <v>44667</v>
      </c>
      <c r="D78" s="224"/>
      <c r="E78" s="226">
        <f>Dat_02!C77</f>
        <v>65.376347637449172</v>
      </c>
      <c r="F78" s="226">
        <f>Dat_02!D77</f>
        <v>125.24455872987446</v>
      </c>
      <c r="G78" s="226">
        <f>Dat_02!E77</f>
        <v>65.376347637449172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44668</v>
      </c>
      <c r="D79" s="224"/>
      <c r="E79" s="226">
        <f>Dat_02!C78</f>
        <v>72.665358119449166</v>
      </c>
      <c r="F79" s="226">
        <f>Dat_02!D78</f>
        <v>125.24455872987446</v>
      </c>
      <c r="G79" s="226">
        <f>Dat_02!E78</f>
        <v>72.665358119449166</v>
      </c>
      <c r="I79" s="227">
        <f>Dat_02!G78</f>
        <v>0</v>
      </c>
      <c r="J79" s="233" t="str">
        <f>IF(Dat_02!H78=0,"",Dat_02!H78)</f>
        <v/>
      </c>
    </row>
    <row r="80" spans="2:10">
      <c r="B80" s="224"/>
      <c r="C80" s="225">
        <f>Dat_02!B79</f>
        <v>44669</v>
      </c>
      <c r="D80" s="224"/>
      <c r="E80" s="226">
        <f>Dat_02!C79</f>
        <v>79.34810926944823</v>
      </c>
      <c r="F80" s="226">
        <f>Dat_02!D79</f>
        <v>125.24455872987446</v>
      </c>
      <c r="G80" s="226">
        <f>Dat_02!E79</f>
        <v>79.34810926944823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44670</v>
      </c>
      <c r="D81" s="224"/>
      <c r="E81" s="226">
        <f>Dat_02!C80</f>
        <v>82.780507059450102</v>
      </c>
      <c r="F81" s="226">
        <f>Dat_02!D80</f>
        <v>125.24455872987446</v>
      </c>
      <c r="G81" s="226">
        <f>Dat_02!E80</f>
        <v>82.780507059450102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44671</v>
      </c>
      <c r="D82" s="224"/>
      <c r="E82" s="226">
        <f>Dat_02!C81</f>
        <v>91.179375421669945</v>
      </c>
      <c r="F82" s="226">
        <f>Dat_02!D81</f>
        <v>125.24455872987446</v>
      </c>
      <c r="G82" s="226">
        <f>Dat_02!E81</f>
        <v>91.179375421669945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44672</v>
      </c>
      <c r="D83" s="224"/>
      <c r="E83" s="226">
        <f>Dat_02!C82</f>
        <v>107.24645708966996</v>
      </c>
      <c r="F83" s="226">
        <f>Dat_02!D82</f>
        <v>125.24455872987446</v>
      </c>
      <c r="G83" s="226">
        <f>Dat_02!E82</f>
        <v>107.24645708966996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44673</v>
      </c>
      <c r="D84" s="224"/>
      <c r="E84" s="226">
        <f>Dat_02!C83</f>
        <v>109.59587319367088</v>
      </c>
      <c r="F84" s="226">
        <f>Dat_02!D83</f>
        <v>125.24455872987446</v>
      </c>
      <c r="G84" s="226">
        <f>Dat_02!E83</f>
        <v>109.59587319367088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44674</v>
      </c>
      <c r="D85" s="224"/>
      <c r="E85" s="226">
        <f>Dat_02!C84</f>
        <v>79.516294011670894</v>
      </c>
      <c r="F85" s="226">
        <f>Dat_02!D84</f>
        <v>125.24455872987446</v>
      </c>
      <c r="G85" s="226">
        <f>Dat_02!E84</f>
        <v>79.516294011670894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44675</v>
      </c>
      <c r="D86" s="224"/>
      <c r="E86" s="226">
        <f>Dat_02!C85</f>
        <v>91.745059781669966</v>
      </c>
      <c r="F86" s="226">
        <f>Dat_02!D85</f>
        <v>125.24455872987446</v>
      </c>
      <c r="G86" s="226">
        <f>Dat_02!E85</f>
        <v>91.745059781669966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44676</v>
      </c>
      <c r="D87" s="224"/>
      <c r="E87" s="226">
        <f>Dat_02!C86</f>
        <v>101.44792483766902</v>
      </c>
      <c r="F87" s="226">
        <f>Dat_02!D86</f>
        <v>125.24455872987446</v>
      </c>
      <c r="G87" s="226">
        <f>Dat_02!E86</f>
        <v>101.44792483766902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44677</v>
      </c>
      <c r="D88" s="224"/>
      <c r="E88" s="226">
        <f>Dat_02!C87</f>
        <v>104.48264529367088</v>
      </c>
      <c r="F88" s="226">
        <f>Dat_02!D87</f>
        <v>125.24455872987446</v>
      </c>
      <c r="G88" s="226">
        <f>Dat_02!E87</f>
        <v>104.48264529367088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44678</v>
      </c>
      <c r="D89" s="224"/>
      <c r="E89" s="226">
        <f>Dat_02!C88</f>
        <v>99.326831420552693</v>
      </c>
      <c r="F89" s="226">
        <f>Dat_02!D88</f>
        <v>125.24455872987446</v>
      </c>
      <c r="G89" s="226">
        <f>Dat_02!E88</f>
        <v>99.326831420552693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44679</v>
      </c>
      <c r="D90" s="224"/>
      <c r="E90" s="226">
        <f>Dat_02!C89</f>
        <v>114.03566418455084</v>
      </c>
      <c r="F90" s="226">
        <f>Dat_02!D89</f>
        <v>125.24455872987446</v>
      </c>
      <c r="G90" s="226">
        <f>Dat_02!E89</f>
        <v>114.03566418455084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44680</v>
      </c>
      <c r="D91" s="224"/>
      <c r="E91" s="226">
        <f>Dat_02!C90</f>
        <v>117.81579688055271</v>
      </c>
      <c r="F91" s="226">
        <f>Dat_02!D90</f>
        <v>125.24455872987446</v>
      </c>
      <c r="G91" s="226">
        <f>Dat_02!E90</f>
        <v>117.81579688055271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44681</v>
      </c>
      <c r="D92" s="224"/>
      <c r="E92" s="226">
        <f>Dat_02!C91</f>
        <v>104.73164693055364</v>
      </c>
      <c r="F92" s="226">
        <f>Dat_02!D91</f>
        <v>125.24455872987446</v>
      </c>
      <c r="G92" s="226">
        <f>Dat_02!E91</f>
        <v>104.73164693055364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44682</v>
      </c>
      <c r="D93" s="224"/>
      <c r="E93" s="226">
        <f>Dat_02!C92</f>
        <v>83.156359126549916</v>
      </c>
      <c r="F93" s="226">
        <f>Dat_02!D92</f>
        <v>99.174715760964361</v>
      </c>
      <c r="G93" s="226">
        <f>Dat_02!E92</f>
        <v>83.156359126549916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44683</v>
      </c>
      <c r="D94" s="224"/>
      <c r="E94" s="226">
        <f>Dat_02!C93</f>
        <v>91.21433605255362</v>
      </c>
      <c r="F94" s="226">
        <f>Dat_02!D93</f>
        <v>99.174715760964361</v>
      </c>
      <c r="G94" s="226">
        <f>Dat_02!E93</f>
        <v>91.21433605255362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44684</v>
      </c>
      <c r="D95" s="224"/>
      <c r="E95" s="226">
        <f>Dat_02!C94</f>
        <v>111.0449889485527</v>
      </c>
      <c r="F95" s="226">
        <f>Dat_02!D94</f>
        <v>99.174715760964361</v>
      </c>
      <c r="G95" s="226">
        <f>Dat_02!E94</f>
        <v>99.174715760964361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188</v>
      </c>
      <c r="C96" s="225">
        <f>Dat_02!B95</f>
        <v>44685</v>
      </c>
      <c r="D96" s="224"/>
      <c r="E96" s="226">
        <f>Dat_02!C95</f>
        <v>107.26813197630744</v>
      </c>
      <c r="F96" s="226">
        <f>Dat_02!D95</f>
        <v>99.174715760964361</v>
      </c>
      <c r="G96" s="226">
        <f>Dat_02!E95</f>
        <v>99.174715760964361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44686</v>
      </c>
      <c r="D97" s="224"/>
      <c r="E97" s="226">
        <f>Dat_02!C96</f>
        <v>86.8020471523065</v>
      </c>
      <c r="F97" s="226">
        <f>Dat_02!D96</f>
        <v>99.174715760964361</v>
      </c>
      <c r="G97" s="226">
        <f>Dat_02!E96</f>
        <v>86.8020471523065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44687</v>
      </c>
      <c r="D98" s="224"/>
      <c r="E98" s="226">
        <f>Dat_02!C97</f>
        <v>69.103522436307443</v>
      </c>
      <c r="F98" s="226">
        <f>Dat_02!D97</f>
        <v>99.174715760964361</v>
      </c>
      <c r="G98" s="226">
        <f>Dat_02!E97</f>
        <v>69.103522436307443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44688</v>
      </c>
      <c r="D99" s="224"/>
      <c r="E99" s="226">
        <f>Dat_02!C98</f>
        <v>72.622806806305576</v>
      </c>
      <c r="F99" s="226">
        <f>Dat_02!D98</f>
        <v>99.174715760964361</v>
      </c>
      <c r="G99" s="226">
        <f>Dat_02!E98</f>
        <v>72.622806806305576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44689</v>
      </c>
      <c r="D100" s="224"/>
      <c r="E100" s="226">
        <f>Dat_02!C99</f>
        <v>64.835992066308364</v>
      </c>
      <c r="F100" s="226">
        <f>Dat_02!D99</f>
        <v>99.174715760964361</v>
      </c>
      <c r="G100" s="226">
        <f>Dat_02!E99</f>
        <v>64.835992066308364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44690</v>
      </c>
      <c r="D101" s="224"/>
      <c r="E101" s="226">
        <f>Dat_02!C100</f>
        <v>79.258509340306517</v>
      </c>
      <c r="F101" s="226">
        <f>Dat_02!D100</f>
        <v>99.174715760964361</v>
      </c>
      <c r="G101" s="226">
        <f>Dat_02!E100</f>
        <v>79.258509340306517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44691</v>
      </c>
      <c r="D102" s="224"/>
      <c r="E102" s="226">
        <f>Dat_02!C101</f>
        <v>83.370523604307436</v>
      </c>
      <c r="F102" s="226">
        <f>Dat_02!D101</f>
        <v>99.174715760964361</v>
      </c>
      <c r="G102" s="226">
        <f>Dat_02!E101</f>
        <v>83.370523604307436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44692</v>
      </c>
      <c r="D103" s="224"/>
      <c r="E103" s="226">
        <f>Dat_02!C102</f>
        <v>64.487095028005015</v>
      </c>
      <c r="F103" s="226">
        <f>Dat_02!D102</f>
        <v>99.174715760964361</v>
      </c>
      <c r="G103" s="226">
        <f>Dat_02!E102</f>
        <v>64.487095028005015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44693</v>
      </c>
      <c r="D104" s="224"/>
      <c r="E104" s="226">
        <f>Dat_02!C103</f>
        <v>54.860505084005958</v>
      </c>
      <c r="F104" s="226">
        <f>Dat_02!D103</f>
        <v>99.174715760964361</v>
      </c>
      <c r="G104" s="226">
        <f>Dat_02!E103</f>
        <v>54.860505084005958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44694</v>
      </c>
      <c r="D105" s="224"/>
      <c r="E105" s="226">
        <f>Dat_02!C104</f>
        <v>61.607467572005014</v>
      </c>
      <c r="F105" s="226">
        <f>Dat_02!D104</f>
        <v>99.174715760964361</v>
      </c>
      <c r="G105" s="226">
        <f>Dat_02!E104</f>
        <v>61.607467572005014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44695</v>
      </c>
      <c r="D106" s="224"/>
      <c r="E106" s="226">
        <f>Dat_02!C105</f>
        <v>40.143651944004084</v>
      </c>
      <c r="F106" s="226">
        <f>Dat_02!D105</f>
        <v>99.174715760964361</v>
      </c>
      <c r="G106" s="226">
        <f>Dat_02!E105</f>
        <v>40.143651944004084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44696</v>
      </c>
      <c r="D107" s="224"/>
      <c r="E107" s="226">
        <f>Dat_02!C106</f>
        <v>39.209505080005947</v>
      </c>
      <c r="F107" s="226">
        <f>Dat_02!D106</f>
        <v>99.174715760964361</v>
      </c>
      <c r="G107" s="226">
        <f>Dat_02!E106</f>
        <v>39.209505080005947</v>
      </c>
      <c r="I107" s="227">
        <f>Dat_02!G106</f>
        <v>99.174715760964361</v>
      </c>
      <c r="J107" s="233" t="str">
        <f>IF(Dat_02!H106=0,"",Dat_02!H106)</f>
        <v/>
      </c>
    </row>
    <row r="108" spans="2:10">
      <c r="B108" s="224"/>
      <c r="C108" s="225">
        <f>Dat_02!B107</f>
        <v>44697</v>
      </c>
      <c r="D108" s="224"/>
      <c r="E108" s="226">
        <f>Dat_02!C107</f>
        <v>49.212794322006879</v>
      </c>
      <c r="F108" s="226">
        <f>Dat_02!D107</f>
        <v>99.174715760964361</v>
      </c>
      <c r="G108" s="226">
        <f>Dat_02!E107</f>
        <v>49.212794322006879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44698</v>
      </c>
      <c r="D109" s="224"/>
      <c r="E109" s="226">
        <f>Dat_02!C108</f>
        <v>51.786156812005011</v>
      </c>
      <c r="F109" s="226">
        <f>Dat_02!D108</f>
        <v>99.174715760964361</v>
      </c>
      <c r="G109" s="226">
        <f>Dat_02!E108</f>
        <v>51.786156812005011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44699</v>
      </c>
      <c r="D110" s="224"/>
      <c r="E110" s="226">
        <f>Dat_02!C109</f>
        <v>61.161129312259817</v>
      </c>
      <c r="F110" s="226">
        <f>Dat_02!D109</f>
        <v>99.174715760964361</v>
      </c>
      <c r="G110" s="226">
        <f>Dat_02!E109</f>
        <v>61.161129312259817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44700</v>
      </c>
      <c r="D111" s="224"/>
      <c r="E111" s="226">
        <f>Dat_02!C110</f>
        <v>65.167090836259817</v>
      </c>
      <c r="F111" s="226">
        <f>Dat_02!D110</f>
        <v>99.174715760964361</v>
      </c>
      <c r="G111" s="226">
        <f>Dat_02!E110</f>
        <v>65.167090836259817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44701</v>
      </c>
      <c r="D112" s="224"/>
      <c r="E112" s="226">
        <f>Dat_02!C111</f>
        <v>62.089040656260742</v>
      </c>
      <c r="F112" s="226">
        <f>Dat_02!D111</f>
        <v>99.174715760964361</v>
      </c>
      <c r="G112" s="226">
        <f>Dat_02!E111</f>
        <v>62.089040656260742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44702</v>
      </c>
      <c r="D113" s="224"/>
      <c r="E113" s="226">
        <f>Dat_02!C112</f>
        <v>57.760507064259812</v>
      </c>
      <c r="F113" s="226">
        <f>Dat_02!D112</f>
        <v>99.174715760964361</v>
      </c>
      <c r="G113" s="226">
        <f>Dat_02!E112</f>
        <v>57.760507064259812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44703</v>
      </c>
      <c r="D114" s="224"/>
      <c r="E114" s="226">
        <f>Dat_02!C113</f>
        <v>52.668547350260752</v>
      </c>
      <c r="F114" s="226">
        <f>Dat_02!D113</f>
        <v>99.174715760964361</v>
      </c>
      <c r="G114" s="226">
        <f>Dat_02!E113</f>
        <v>52.668547350260752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44704</v>
      </c>
      <c r="D115" s="224"/>
      <c r="E115" s="226">
        <f>Dat_02!C114</f>
        <v>62.746090904259816</v>
      </c>
      <c r="F115" s="226">
        <f>Dat_02!D114</f>
        <v>99.174715760964361</v>
      </c>
      <c r="G115" s="226">
        <f>Dat_02!E114</f>
        <v>62.746090904259816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44705</v>
      </c>
      <c r="D116" s="224"/>
      <c r="E116" s="226">
        <f>Dat_02!C115</f>
        <v>55.796363632261681</v>
      </c>
      <c r="F116" s="226">
        <f>Dat_02!D115</f>
        <v>99.174715760964361</v>
      </c>
      <c r="G116" s="226">
        <f>Dat_02!E115</f>
        <v>55.796363632261681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44706</v>
      </c>
      <c r="D117" s="224"/>
      <c r="E117" s="226">
        <f>Dat_02!C116</f>
        <v>37.202491168886539</v>
      </c>
      <c r="F117" s="226">
        <f>Dat_02!D116</f>
        <v>99.174715760964361</v>
      </c>
      <c r="G117" s="226">
        <f>Dat_02!E116</f>
        <v>37.202491168886539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44707</v>
      </c>
      <c r="D118" s="224"/>
      <c r="E118" s="226">
        <f>Dat_02!C117</f>
        <v>32.887609544888399</v>
      </c>
      <c r="F118" s="226">
        <f>Dat_02!D117</f>
        <v>99.174715760964361</v>
      </c>
      <c r="G118" s="226">
        <f>Dat_02!E117</f>
        <v>32.887609544888399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44708</v>
      </c>
      <c r="D119" s="224"/>
      <c r="E119" s="226">
        <f>Dat_02!C118</f>
        <v>34.880052270888399</v>
      </c>
      <c r="F119" s="226">
        <f>Dat_02!D118</f>
        <v>99.174715760964361</v>
      </c>
      <c r="G119" s="226">
        <f>Dat_02!E118</f>
        <v>34.880052270888399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44709</v>
      </c>
      <c r="D120" s="224"/>
      <c r="E120" s="226">
        <f>Dat_02!C119</f>
        <v>41.353239382888404</v>
      </c>
      <c r="F120" s="226">
        <f>Dat_02!D119</f>
        <v>99.174715760964361</v>
      </c>
      <c r="G120" s="226">
        <f>Dat_02!E119</f>
        <v>41.353239382888404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44710</v>
      </c>
      <c r="D121" s="224"/>
      <c r="E121" s="226">
        <f>Dat_02!C120</f>
        <v>28.317300492888396</v>
      </c>
      <c r="F121" s="226">
        <f>Dat_02!D120</f>
        <v>99.174715760964361</v>
      </c>
      <c r="G121" s="226">
        <f>Dat_02!E120</f>
        <v>28.317300492888396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44711</v>
      </c>
      <c r="D122" s="224"/>
      <c r="E122" s="226">
        <f>Dat_02!C121</f>
        <v>38.824673940888403</v>
      </c>
      <c r="F122" s="226">
        <f>Dat_02!D121</f>
        <v>99.174715760964361</v>
      </c>
      <c r="G122" s="226">
        <f>Dat_02!E121</f>
        <v>38.824673940888403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44712</v>
      </c>
      <c r="D123" s="224"/>
      <c r="E123" s="226">
        <f>Dat_02!C122</f>
        <v>48.850169006887469</v>
      </c>
      <c r="F123" s="226">
        <f>Dat_02!D122</f>
        <v>99.174715760964361</v>
      </c>
      <c r="G123" s="226">
        <f>Dat_02!E122</f>
        <v>48.850169006887469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44713</v>
      </c>
      <c r="D124" s="224"/>
      <c r="E124" s="226">
        <f>Dat_02!C123</f>
        <v>41.207367929528253</v>
      </c>
      <c r="F124" s="226">
        <f>Dat_02!D123</f>
        <v>63.624179558812038</v>
      </c>
      <c r="G124" s="226">
        <f>Dat_02!E123</f>
        <v>41.207367929528253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44714</v>
      </c>
      <c r="D125" s="224"/>
      <c r="E125" s="226">
        <f>Dat_02!C124</f>
        <v>52.536363009527328</v>
      </c>
      <c r="F125" s="226">
        <f>Dat_02!D124</f>
        <v>63.624179558812038</v>
      </c>
      <c r="G125" s="226">
        <f>Dat_02!E124</f>
        <v>52.536363009527328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44715</v>
      </c>
      <c r="D126" s="224"/>
      <c r="E126" s="226">
        <f>Dat_02!C125</f>
        <v>46.10201554552733</v>
      </c>
      <c r="F126" s="226">
        <f>Dat_02!D125</f>
        <v>63.624179558812038</v>
      </c>
      <c r="G126" s="226">
        <f>Dat_02!E125</f>
        <v>46.10201554552733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189</v>
      </c>
      <c r="C127" s="225">
        <f>Dat_02!B126</f>
        <v>44716</v>
      </c>
      <c r="D127" s="224"/>
      <c r="E127" s="226">
        <f>Dat_02!C126</f>
        <v>32.200516235526393</v>
      </c>
      <c r="F127" s="226">
        <f>Dat_02!D126</f>
        <v>63.624179558812038</v>
      </c>
      <c r="G127" s="226">
        <f>Dat_02!E126</f>
        <v>32.200516235526393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44717</v>
      </c>
      <c r="D128" s="224"/>
      <c r="E128" s="226">
        <f>Dat_02!C127</f>
        <v>24.11654776152826</v>
      </c>
      <c r="F128" s="226">
        <f>Dat_02!D127</f>
        <v>63.624179558812038</v>
      </c>
      <c r="G128" s="226">
        <f>Dat_02!E127</f>
        <v>24.11654776152826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44718</v>
      </c>
      <c r="D129" s="224"/>
      <c r="E129" s="226">
        <f>Dat_02!C128</f>
        <v>30.488533945529191</v>
      </c>
      <c r="F129" s="226">
        <f>Dat_02!D128</f>
        <v>63.624179558812038</v>
      </c>
      <c r="G129" s="226">
        <f>Dat_02!E128</f>
        <v>30.488533945529191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44719</v>
      </c>
      <c r="D130" s="224"/>
      <c r="E130" s="226">
        <f>Dat_02!C129</f>
        <v>29.348419123526394</v>
      </c>
      <c r="F130" s="226">
        <f>Dat_02!D129</f>
        <v>63.624179558812038</v>
      </c>
      <c r="G130" s="226">
        <f>Dat_02!E129</f>
        <v>29.348419123526394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44720</v>
      </c>
      <c r="D131" s="224"/>
      <c r="E131" s="226">
        <f>Dat_02!C130</f>
        <v>22.97658207775229</v>
      </c>
      <c r="F131" s="226">
        <f>Dat_02!D130</f>
        <v>63.624179558812038</v>
      </c>
      <c r="G131" s="226">
        <f>Dat_02!E130</f>
        <v>22.97658207775229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44721</v>
      </c>
      <c r="D132" s="224"/>
      <c r="E132" s="226">
        <f>Dat_02!C131</f>
        <v>25.693151507752294</v>
      </c>
      <c r="F132" s="226">
        <f>Dat_02!D131</f>
        <v>63.624179558812038</v>
      </c>
      <c r="G132" s="226">
        <f>Dat_02!E131</f>
        <v>25.693151507752294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44722</v>
      </c>
      <c r="D133" s="224"/>
      <c r="E133" s="226">
        <f>Dat_02!C132</f>
        <v>30.172250453753222</v>
      </c>
      <c r="F133" s="226">
        <f>Dat_02!D132</f>
        <v>63.624179558812038</v>
      </c>
      <c r="G133" s="226">
        <f>Dat_02!E132</f>
        <v>30.172250453753222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44723</v>
      </c>
      <c r="D134" s="224"/>
      <c r="E134" s="226">
        <f>Dat_02!C133</f>
        <v>26.469429901751361</v>
      </c>
      <c r="F134" s="226">
        <f>Dat_02!D133</f>
        <v>63.624179558812038</v>
      </c>
      <c r="G134" s="226">
        <f>Dat_02!E133</f>
        <v>26.469429901751361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44724</v>
      </c>
      <c r="D135" s="224"/>
      <c r="E135" s="226">
        <f>Dat_02!C134</f>
        <v>19.406487079751358</v>
      </c>
      <c r="F135" s="226">
        <f>Dat_02!D134</f>
        <v>63.624179558812038</v>
      </c>
      <c r="G135" s="226">
        <f>Dat_02!E134</f>
        <v>19.406487079751358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44725</v>
      </c>
      <c r="D136" s="224"/>
      <c r="E136" s="226">
        <f>Dat_02!C135</f>
        <v>46.200025131753222</v>
      </c>
      <c r="F136" s="226">
        <f>Dat_02!D135</f>
        <v>63.624179558812038</v>
      </c>
      <c r="G136" s="226">
        <f>Dat_02!E135</f>
        <v>46.200025131753222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44726</v>
      </c>
      <c r="D137" s="224"/>
      <c r="E137" s="226">
        <f>Dat_02!C136</f>
        <v>42.439020761752289</v>
      </c>
      <c r="F137" s="226">
        <f>Dat_02!D136</f>
        <v>63.624179558812038</v>
      </c>
      <c r="G137" s="226">
        <f>Dat_02!E136</f>
        <v>42.439020761752289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44727</v>
      </c>
      <c r="D138" s="224"/>
      <c r="E138" s="226">
        <f>Dat_02!C137</f>
        <v>29.932358020219034</v>
      </c>
      <c r="F138" s="226">
        <f>Dat_02!D137</f>
        <v>63.624179558812038</v>
      </c>
      <c r="G138" s="226">
        <f>Dat_02!E137</f>
        <v>29.932358020219034</v>
      </c>
      <c r="I138" s="227">
        <f>Dat_02!G137</f>
        <v>63.624179558812038</v>
      </c>
      <c r="J138" s="233" t="str">
        <f>IF(Dat_02!H137=0,"",Dat_02!H137)</f>
        <v/>
      </c>
    </row>
    <row r="139" spans="2:10">
      <c r="B139" s="224"/>
      <c r="C139" s="225">
        <f>Dat_02!B138</f>
        <v>44728</v>
      </c>
      <c r="D139" s="224"/>
      <c r="E139" s="226">
        <f>Dat_02!C138</f>
        <v>5.7832736262199687</v>
      </c>
      <c r="F139" s="226">
        <f>Dat_02!D138</f>
        <v>63.624179558812038</v>
      </c>
      <c r="G139" s="226">
        <f>Dat_02!E138</f>
        <v>5.7832736262199687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44729</v>
      </c>
      <c r="D140" s="224"/>
      <c r="E140" s="226">
        <f>Dat_02!C139</f>
        <v>1.2738564382199693</v>
      </c>
      <c r="F140" s="226">
        <f>Dat_02!D139</f>
        <v>63.624179558812038</v>
      </c>
      <c r="G140" s="226">
        <f>Dat_02!E139</f>
        <v>1.2738564382199693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44730</v>
      </c>
      <c r="D141" s="224"/>
      <c r="E141" s="226">
        <f>Dat_02!C140</f>
        <v>10.591816084219973</v>
      </c>
      <c r="F141" s="226">
        <f>Dat_02!D140</f>
        <v>63.624179558812038</v>
      </c>
      <c r="G141" s="226">
        <f>Dat_02!E140</f>
        <v>10.591816084219973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44731</v>
      </c>
      <c r="D142" s="224"/>
      <c r="E142" s="226">
        <f>Dat_02!C141</f>
        <v>1.5330402962209009</v>
      </c>
      <c r="F142" s="226">
        <f>Dat_02!D141</f>
        <v>63.624179558812038</v>
      </c>
      <c r="G142" s="226">
        <f>Dat_02!E141</f>
        <v>1.5330402962209009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44732</v>
      </c>
      <c r="D143" s="224"/>
      <c r="E143" s="226">
        <f>Dat_02!C142</f>
        <v>4.6798778182190359</v>
      </c>
      <c r="F143" s="226">
        <f>Dat_02!D142</f>
        <v>63.624179558812038</v>
      </c>
      <c r="G143" s="226">
        <f>Dat_02!E142</f>
        <v>4.6798778182190359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44733</v>
      </c>
      <c r="D144" s="224"/>
      <c r="E144" s="226">
        <f>Dat_02!C143</f>
        <v>7.928798956219973</v>
      </c>
      <c r="F144" s="226">
        <f>Dat_02!D143</f>
        <v>63.624179558812038</v>
      </c>
      <c r="G144" s="226">
        <f>Dat_02!E143</f>
        <v>7.928798956219973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44734</v>
      </c>
      <c r="D145" s="224"/>
      <c r="E145" s="226">
        <f>Dat_02!C144</f>
        <v>19.59688801024253</v>
      </c>
      <c r="F145" s="226">
        <f>Dat_02!D144</f>
        <v>63.624179558812038</v>
      </c>
      <c r="G145" s="226">
        <f>Dat_02!E144</f>
        <v>19.59688801024253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44735</v>
      </c>
      <c r="D146" s="224"/>
      <c r="E146" s="226">
        <f>Dat_02!C145</f>
        <v>11.886811138243461</v>
      </c>
      <c r="F146" s="226">
        <f>Dat_02!D145</f>
        <v>63.624179558812038</v>
      </c>
      <c r="G146" s="226">
        <f>Dat_02!E145</f>
        <v>11.886811138243461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44736</v>
      </c>
      <c r="D147" s="224"/>
      <c r="E147" s="226">
        <f>Dat_02!C146</f>
        <v>13.637115506245326</v>
      </c>
      <c r="F147" s="226">
        <f>Dat_02!D146</f>
        <v>63.624179558812038</v>
      </c>
      <c r="G147" s="226">
        <f>Dat_02!E146</f>
        <v>13.637115506245326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44737</v>
      </c>
      <c r="D148" s="224"/>
      <c r="E148" s="226">
        <f>Dat_02!C147</f>
        <v>14.103308344244393</v>
      </c>
      <c r="F148" s="226">
        <f>Dat_02!D147</f>
        <v>63.624179558812038</v>
      </c>
      <c r="G148" s="226">
        <f>Dat_02!E147</f>
        <v>14.103308344244393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44738</v>
      </c>
      <c r="D149" s="224"/>
      <c r="E149" s="226">
        <f>Dat_02!C148</f>
        <v>14.828685156243465</v>
      </c>
      <c r="F149" s="226">
        <f>Dat_02!D148</f>
        <v>63.624179558812038</v>
      </c>
      <c r="G149" s="226">
        <f>Dat_02!E148</f>
        <v>14.828685156243465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44739</v>
      </c>
      <c r="D150" s="224"/>
      <c r="E150" s="226">
        <f>Dat_02!C149</f>
        <v>16.303281046242528</v>
      </c>
      <c r="F150" s="226">
        <f>Dat_02!D149</f>
        <v>63.624179558812038</v>
      </c>
      <c r="G150" s="226">
        <f>Dat_02!E149</f>
        <v>16.303281046242528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44740</v>
      </c>
      <c r="D151" s="224"/>
      <c r="E151" s="226">
        <f>Dat_02!C150</f>
        <v>21.96886816424346</v>
      </c>
      <c r="F151" s="226">
        <f>Dat_02!D150</f>
        <v>63.624179558812038</v>
      </c>
      <c r="G151" s="226">
        <f>Dat_02!E150</f>
        <v>21.96886816424346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44741</v>
      </c>
      <c r="D152" s="224"/>
      <c r="E152" s="226">
        <f>Dat_02!C151</f>
        <v>9.211150769911189</v>
      </c>
      <c r="F152" s="226">
        <f>Dat_02!D151</f>
        <v>63.624179558812038</v>
      </c>
      <c r="G152" s="226">
        <f>Dat_02!E151</f>
        <v>9.211150769911189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44742</v>
      </c>
      <c r="D153" s="224"/>
      <c r="E153" s="226">
        <f>Dat_02!C152</f>
        <v>14.028541505911191</v>
      </c>
      <c r="F153" s="226">
        <f>Dat_02!D152</f>
        <v>63.624179558812038</v>
      </c>
      <c r="G153" s="226">
        <f>Dat_02!E152</f>
        <v>14.028541505911191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44743</v>
      </c>
      <c r="D154" s="224"/>
      <c r="E154" s="226">
        <f>Dat_02!C153</f>
        <v>18.326979493911189</v>
      </c>
      <c r="F154" s="226">
        <f>Dat_02!D153</f>
        <v>27.442156278712137</v>
      </c>
      <c r="G154" s="226">
        <f>Dat_02!E153</f>
        <v>18.326979493911189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44744</v>
      </c>
      <c r="D155" s="224"/>
      <c r="E155" s="226">
        <f>Dat_02!C154</f>
        <v>13.377881027910261</v>
      </c>
      <c r="F155" s="226">
        <f>Dat_02!D154</f>
        <v>27.442156278712137</v>
      </c>
      <c r="G155" s="226">
        <f>Dat_02!E154</f>
        <v>13.377881027910261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44745</v>
      </c>
      <c r="D156" s="224"/>
      <c r="E156" s="226">
        <f>Dat_02!C155</f>
        <v>10.92700495791026</v>
      </c>
      <c r="F156" s="226">
        <f>Dat_02!D155</f>
        <v>27.442156278712137</v>
      </c>
      <c r="G156" s="226">
        <f>Dat_02!E155</f>
        <v>10.92700495791026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190</v>
      </c>
      <c r="C157" s="225">
        <f>Dat_02!B156</f>
        <v>44746</v>
      </c>
      <c r="D157" s="224"/>
      <c r="E157" s="226">
        <f>Dat_02!C156</f>
        <v>12.704216783910262</v>
      </c>
      <c r="F157" s="226">
        <f>Dat_02!D156</f>
        <v>27.442156278712137</v>
      </c>
      <c r="G157" s="226">
        <f>Dat_02!E156</f>
        <v>12.704216783910262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44747</v>
      </c>
      <c r="D158" s="224"/>
      <c r="E158" s="226">
        <f>Dat_02!C157</f>
        <v>9.9428198619102588</v>
      </c>
      <c r="F158" s="226">
        <f>Dat_02!D157</f>
        <v>27.442156278712137</v>
      </c>
      <c r="G158" s="226">
        <f>Dat_02!E157</f>
        <v>9.9428198619102588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44748</v>
      </c>
      <c r="D159" s="224"/>
      <c r="E159" s="226">
        <f>Dat_02!C158</f>
        <v>11.325503423679002</v>
      </c>
      <c r="F159" s="226">
        <f>Dat_02!D158</f>
        <v>27.442156278712137</v>
      </c>
      <c r="G159" s="226">
        <f>Dat_02!E158</f>
        <v>11.325503423679002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44749</v>
      </c>
      <c r="D160" s="224"/>
      <c r="E160" s="226">
        <f>Dat_02!C159</f>
        <v>9.0330230036817962</v>
      </c>
      <c r="F160" s="226">
        <f>Dat_02!D159</f>
        <v>27.442156278712137</v>
      </c>
      <c r="G160" s="226">
        <f>Dat_02!E159</f>
        <v>9.0330230036817962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44750</v>
      </c>
      <c r="D161" s="224"/>
      <c r="E161" s="226">
        <f>Dat_02!C160</f>
        <v>9.7995151336799324</v>
      </c>
      <c r="F161" s="226">
        <f>Dat_02!D160</f>
        <v>27.442156278712137</v>
      </c>
      <c r="G161" s="226">
        <f>Dat_02!E160</f>
        <v>9.7995151336799324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44751</v>
      </c>
      <c r="D162" s="224"/>
      <c r="E162" s="226">
        <f>Dat_02!C161</f>
        <v>10.655314937679002</v>
      </c>
      <c r="F162" s="226">
        <f>Dat_02!D161</f>
        <v>27.442156278712137</v>
      </c>
      <c r="G162" s="226">
        <f>Dat_02!E161</f>
        <v>10.655314937679002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44752</v>
      </c>
      <c r="D163" s="224"/>
      <c r="E163" s="226">
        <f>Dat_02!C162</f>
        <v>6.8382933716789998</v>
      </c>
      <c r="F163" s="226">
        <f>Dat_02!D162</f>
        <v>27.442156278712137</v>
      </c>
      <c r="G163" s="226">
        <f>Dat_02!E162</f>
        <v>6.8382933716789998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44753</v>
      </c>
      <c r="D164" s="224"/>
      <c r="E164" s="226">
        <f>Dat_02!C163</f>
        <v>9.1660574676808615</v>
      </c>
      <c r="F164" s="226">
        <f>Dat_02!D163</f>
        <v>27.442156278712137</v>
      </c>
      <c r="G164" s="226">
        <f>Dat_02!E163</f>
        <v>9.1660574676808615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44754</v>
      </c>
      <c r="D165" s="224"/>
      <c r="E165" s="226">
        <f>Dat_02!C164</f>
        <v>8.5802800636789982</v>
      </c>
      <c r="F165" s="226">
        <f>Dat_02!D164</f>
        <v>27.442156278712137</v>
      </c>
      <c r="G165" s="226">
        <f>Dat_02!E164</f>
        <v>8.5802800636789982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44755</v>
      </c>
      <c r="D166" s="224"/>
      <c r="E166" s="226">
        <f>Dat_02!C165</f>
        <v>4.8299751573210594</v>
      </c>
      <c r="F166" s="226">
        <f>Dat_02!D165</f>
        <v>27.442156278712137</v>
      </c>
      <c r="G166" s="226">
        <f>Dat_02!E165</f>
        <v>4.8299751573210594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44756</v>
      </c>
      <c r="D167" s="224"/>
      <c r="E167" s="226">
        <f>Dat_02!C166</f>
        <v>6.5488495373191977</v>
      </c>
      <c r="F167" s="226">
        <f>Dat_02!D166</f>
        <v>27.442156278712137</v>
      </c>
      <c r="G167" s="226">
        <f>Dat_02!E166</f>
        <v>6.5488495373191977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44757</v>
      </c>
      <c r="D168" s="224"/>
      <c r="E168" s="226">
        <f>Dat_02!C167</f>
        <v>1.5232129653201263</v>
      </c>
      <c r="F168" s="226">
        <f>Dat_02!D167</f>
        <v>27.442156278712137</v>
      </c>
      <c r="G168" s="226">
        <f>Dat_02!E167</f>
        <v>1.5232129653201263</v>
      </c>
      <c r="I168" s="227">
        <f>Dat_02!G167</f>
        <v>27.442156278712137</v>
      </c>
      <c r="J168" s="233" t="str">
        <f>IF(Dat_02!H167=0,"",Dat_02!H167)</f>
        <v/>
      </c>
    </row>
    <row r="169" spans="2:10">
      <c r="B169" s="224"/>
      <c r="C169" s="225">
        <f>Dat_02!B168</f>
        <v>44758</v>
      </c>
      <c r="D169" s="224"/>
      <c r="E169" s="226">
        <f>Dat_02!C168</f>
        <v>1.2849200733191937</v>
      </c>
      <c r="F169" s="226">
        <f>Dat_02!D168</f>
        <v>27.442156278712137</v>
      </c>
      <c r="G169" s="226">
        <f>Dat_02!E168</f>
        <v>1.2849200733191937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44759</v>
      </c>
      <c r="D170" s="224"/>
      <c r="E170" s="226">
        <f>Dat_02!C169</f>
        <v>1.4496847053201272</v>
      </c>
      <c r="F170" s="226">
        <f>Dat_02!D169</f>
        <v>27.442156278712137</v>
      </c>
      <c r="G170" s="226">
        <f>Dat_02!E169</f>
        <v>1.4496847053201272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44760</v>
      </c>
      <c r="D171" s="224"/>
      <c r="E171" s="226">
        <f>Dat_02!C170</f>
        <v>0.77954121532105636</v>
      </c>
      <c r="F171" s="226">
        <f>Dat_02!D170</f>
        <v>27.442156278712137</v>
      </c>
      <c r="G171" s="226">
        <f>Dat_02!E170</f>
        <v>0.77954121532105636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44761</v>
      </c>
      <c r="D172" s="224"/>
      <c r="E172" s="226">
        <f>Dat_02!C171</f>
        <v>1.173243831319196</v>
      </c>
      <c r="F172" s="226">
        <f>Dat_02!D171</f>
        <v>27.442156278712137</v>
      </c>
      <c r="G172" s="226">
        <f>Dat_02!E171</f>
        <v>1.173243831319196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44762</v>
      </c>
      <c r="D173" s="224"/>
      <c r="E173" s="226">
        <f>Dat_02!C172</f>
        <v>20.147601515821357</v>
      </c>
      <c r="F173" s="226">
        <f>Dat_02!D172</f>
        <v>27.442156278712137</v>
      </c>
      <c r="G173" s="226">
        <f>Dat_02!E172</f>
        <v>20.147601515821357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44763</v>
      </c>
      <c r="D174" s="224"/>
      <c r="E174" s="226">
        <f>Dat_02!C173</f>
        <v>2.6018812478222864</v>
      </c>
      <c r="F174" s="226">
        <f>Dat_02!D173</f>
        <v>27.442156278712137</v>
      </c>
      <c r="G174" s="226">
        <f>Dat_02!E173</f>
        <v>2.6018812478222864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44764</v>
      </c>
      <c r="D175" s="224"/>
      <c r="E175" s="226">
        <f>Dat_02!C174</f>
        <v>9.799058977821355</v>
      </c>
      <c r="F175" s="226">
        <f>Dat_02!D174</f>
        <v>27.442156278712137</v>
      </c>
      <c r="G175" s="226">
        <f>Dat_02!E174</f>
        <v>9.799058977821355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44765</v>
      </c>
      <c r="D176" s="224"/>
      <c r="E176" s="226">
        <f>Dat_02!C175</f>
        <v>1.8927773678213562</v>
      </c>
      <c r="F176" s="226">
        <f>Dat_02!D175</f>
        <v>27.442156278712137</v>
      </c>
      <c r="G176" s="226">
        <f>Dat_02!E175</f>
        <v>1.8927773678213562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44766</v>
      </c>
      <c r="D177" s="224"/>
      <c r="E177" s="226">
        <f>Dat_02!C176</f>
        <v>6.3751965378232196</v>
      </c>
      <c r="F177" s="226">
        <f>Dat_02!D176</f>
        <v>27.442156278712137</v>
      </c>
      <c r="G177" s="226">
        <f>Dat_02!E176</f>
        <v>6.3751965378232196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44767</v>
      </c>
      <c r="D178" s="224"/>
      <c r="E178" s="226">
        <f>Dat_02!C177</f>
        <v>2.6759367778213563</v>
      </c>
      <c r="F178" s="226">
        <f>Dat_02!D177</f>
        <v>27.442156278712137</v>
      </c>
      <c r="G178" s="226">
        <f>Dat_02!E177</f>
        <v>2.6759367778213563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44768</v>
      </c>
      <c r="D179" s="224"/>
      <c r="E179" s="226">
        <f>Dat_02!C178</f>
        <v>4.0206456878222889</v>
      </c>
      <c r="F179" s="226">
        <f>Dat_02!D178</f>
        <v>27.442156278712137</v>
      </c>
      <c r="G179" s="226">
        <f>Dat_02!E178</f>
        <v>4.0206456878222889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44769</v>
      </c>
      <c r="D180" s="224"/>
      <c r="E180" s="226">
        <f>Dat_02!C179</f>
        <v>2.3778563500869931</v>
      </c>
      <c r="F180" s="226">
        <f>Dat_02!D179</f>
        <v>27.442156278712137</v>
      </c>
      <c r="G180" s="226">
        <f>Dat_02!E179</f>
        <v>2.3778563500869931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44770</v>
      </c>
      <c r="D181" s="224"/>
      <c r="E181" s="226">
        <f>Dat_02!C180</f>
        <v>3.0707219940860671</v>
      </c>
      <c r="F181" s="226">
        <f>Dat_02!D180</f>
        <v>27.442156278712137</v>
      </c>
      <c r="G181" s="226">
        <f>Dat_02!E180</f>
        <v>3.0707219940860671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44771</v>
      </c>
      <c r="D182" s="224"/>
      <c r="E182" s="226">
        <f>Dat_02!C181</f>
        <v>8.0482750000860612</v>
      </c>
      <c r="F182" s="226">
        <f>Dat_02!D181</f>
        <v>27.442156278712137</v>
      </c>
      <c r="G182" s="226">
        <f>Dat_02!E181</f>
        <v>8.0482750000860612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44772</v>
      </c>
      <c r="D183" s="224"/>
      <c r="E183" s="226">
        <f>Dat_02!C182</f>
        <v>1.4271286360860649</v>
      </c>
      <c r="F183" s="226">
        <f>Dat_02!D182</f>
        <v>27.442156278712137</v>
      </c>
      <c r="G183" s="226">
        <f>Dat_02!E182</f>
        <v>1.4271286360860649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44773</v>
      </c>
      <c r="D184" s="224"/>
      <c r="E184" s="226">
        <f>Dat_02!C183</f>
        <v>1.0757615200851323</v>
      </c>
      <c r="F184" s="226">
        <f>Dat_02!D183</f>
        <v>27.442156278712137</v>
      </c>
      <c r="G184" s="226">
        <f>Dat_02!E183</f>
        <v>1.0757615200851323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44774</v>
      </c>
      <c r="D185" s="224"/>
      <c r="E185" s="226">
        <f>Dat_02!C184</f>
        <v>3.5158488080869938</v>
      </c>
      <c r="F185" s="226">
        <f>Dat_02!D184</f>
        <v>16.581237981614105</v>
      </c>
      <c r="G185" s="226">
        <f>Dat_02!E184</f>
        <v>3.5158488080869938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44775</v>
      </c>
      <c r="D186" s="224"/>
      <c r="E186" s="226">
        <f>Dat_02!C185</f>
        <v>5.5261776980869985</v>
      </c>
      <c r="F186" s="226">
        <f>Dat_02!D185</f>
        <v>16.581237981614105</v>
      </c>
      <c r="G186" s="226">
        <f>Dat_02!E185</f>
        <v>5.5261776980869985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44776</v>
      </c>
      <c r="D187" s="224"/>
      <c r="E187" s="226">
        <f>Dat_02!C186</f>
        <v>1.0188386552845767</v>
      </c>
      <c r="F187" s="226">
        <f>Dat_02!D186</f>
        <v>16.581237981614105</v>
      </c>
      <c r="G187" s="226">
        <f>Dat_02!E186</f>
        <v>1.0188386552845767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191</v>
      </c>
      <c r="C188" s="225">
        <f>Dat_02!B187</f>
        <v>44777</v>
      </c>
      <c r="D188" s="224"/>
      <c r="E188" s="226">
        <f>Dat_02!C187</f>
        <v>1.4412675172845775</v>
      </c>
      <c r="F188" s="226">
        <f>Dat_02!D187</f>
        <v>16.581237981614105</v>
      </c>
      <c r="G188" s="226">
        <f>Dat_02!E187</f>
        <v>1.4412675172845775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44778</v>
      </c>
      <c r="D189" s="224"/>
      <c r="E189" s="226">
        <f>Dat_02!C188</f>
        <v>1.3329215492845761</v>
      </c>
      <c r="F189" s="226">
        <f>Dat_02!D188</f>
        <v>16.581237981614105</v>
      </c>
      <c r="G189" s="226">
        <f>Dat_02!E188</f>
        <v>1.3329215492845761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44779</v>
      </c>
      <c r="D190" s="224"/>
      <c r="E190" s="226">
        <f>Dat_02!C189</f>
        <v>0.83663648328457563</v>
      </c>
      <c r="F190" s="226">
        <f>Dat_02!D189</f>
        <v>16.581237981614105</v>
      </c>
      <c r="G190" s="226">
        <f>Dat_02!E189</f>
        <v>0.83663648328457563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44780</v>
      </c>
      <c r="D191" s="224"/>
      <c r="E191" s="226">
        <f>Dat_02!C190</f>
        <v>0.67314303928457597</v>
      </c>
      <c r="F191" s="226">
        <f>Dat_02!D190</f>
        <v>16.581237981614105</v>
      </c>
      <c r="G191" s="226">
        <f>Dat_02!E190</f>
        <v>0.67314303928457597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44781</v>
      </c>
      <c r="D192" s="224"/>
      <c r="E192" s="226">
        <f>Dat_02!C191</f>
        <v>1.3498702392864397</v>
      </c>
      <c r="F192" s="226">
        <f>Dat_02!D191</f>
        <v>16.581237981614105</v>
      </c>
      <c r="G192" s="226">
        <f>Dat_02!E191</f>
        <v>1.3498702392864397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44782</v>
      </c>
      <c r="D193" s="224"/>
      <c r="E193" s="226">
        <f>Dat_02!C192</f>
        <v>0.70941754728457818</v>
      </c>
      <c r="F193" s="226">
        <f>Dat_02!D192</f>
        <v>16.581237981614105</v>
      </c>
      <c r="G193" s="226">
        <f>Dat_02!E192</f>
        <v>0.70941754728457818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44783</v>
      </c>
      <c r="D194" s="224"/>
      <c r="E194" s="226">
        <f>Dat_02!C193</f>
        <v>4.9430723089984605</v>
      </c>
      <c r="F194" s="226">
        <f>Dat_02!D193</f>
        <v>16.581237981614105</v>
      </c>
      <c r="G194" s="226">
        <f>Dat_02!E193</f>
        <v>4.9430723089984605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44784</v>
      </c>
      <c r="D195" s="224"/>
      <c r="E195" s="226">
        <f>Dat_02!C194</f>
        <v>1.7937095069993885</v>
      </c>
      <c r="F195" s="226">
        <f>Dat_02!D194</f>
        <v>16.581237981614105</v>
      </c>
      <c r="G195" s="226">
        <f>Dat_02!E194</f>
        <v>1.7937095069993885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44785</v>
      </c>
      <c r="D196" s="224"/>
      <c r="E196" s="226">
        <f>Dat_02!C195</f>
        <v>1.2085088429984607</v>
      </c>
      <c r="F196" s="226">
        <f>Dat_02!D195</f>
        <v>16.581237981614105</v>
      </c>
      <c r="G196" s="226">
        <f>Dat_02!E195</f>
        <v>1.2085088429984607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44786</v>
      </c>
      <c r="D197" s="224"/>
      <c r="E197" s="226">
        <f>Dat_02!C196</f>
        <v>2.0580843149993888</v>
      </c>
      <c r="F197" s="226">
        <f>Dat_02!D196</f>
        <v>16.581237981614105</v>
      </c>
      <c r="G197" s="226">
        <f>Dat_02!E196</f>
        <v>2.0580843149993888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44787</v>
      </c>
      <c r="D198" s="224"/>
      <c r="E198" s="226">
        <f>Dat_02!C197</f>
        <v>1.3415646249993878</v>
      </c>
      <c r="F198" s="226">
        <f>Dat_02!D197</f>
        <v>16.581237981614105</v>
      </c>
      <c r="G198" s="226">
        <f>Dat_02!E197</f>
        <v>1.3415646249993878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44788</v>
      </c>
      <c r="D199" s="224"/>
      <c r="E199" s="226">
        <f>Dat_02!C198</f>
        <v>1.4799389209993896</v>
      </c>
      <c r="F199" s="226">
        <f>Dat_02!D198</f>
        <v>16.581237981614105</v>
      </c>
      <c r="G199" s="226">
        <f>Dat_02!E198</f>
        <v>1.4799389209993896</v>
      </c>
      <c r="I199" s="227">
        <f>Dat_02!G198</f>
        <v>16.581237981614105</v>
      </c>
      <c r="J199" s="233" t="str">
        <f>IF(Dat_02!H198=0,"",Dat_02!H198)</f>
        <v/>
      </c>
    </row>
    <row r="200" spans="2:10">
      <c r="B200" s="224"/>
      <c r="C200" s="225">
        <f>Dat_02!B199</f>
        <v>44789</v>
      </c>
      <c r="D200" s="224"/>
      <c r="E200" s="226">
        <f>Dat_02!C199</f>
        <v>1.9507038109975257</v>
      </c>
      <c r="F200" s="226">
        <f>Dat_02!D199</f>
        <v>16.581237981614105</v>
      </c>
      <c r="G200" s="226">
        <f>Dat_02!E199</f>
        <v>1.9507038109975257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44790</v>
      </c>
      <c r="D201" s="224"/>
      <c r="E201" s="226">
        <f>Dat_02!C200</f>
        <v>2.0448352808154886</v>
      </c>
      <c r="F201" s="226">
        <f>Dat_02!D200</f>
        <v>16.581237981614105</v>
      </c>
      <c r="G201" s="226">
        <f>Dat_02!E200</f>
        <v>2.0448352808154886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44791</v>
      </c>
      <c r="D202" s="224"/>
      <c r="E202" s="226">
        <f>Dat_02!C201</f>
        <v>4.3118216648145573</v>
      </c>
      <c r="F202" s="226">
        <f>Dat_02!D201</f>
        <v>16.581237981614105</v>
      </c>
      <c r="G202" s="226">
        <f>Dat_02!E201</f>
        <v>4.3118216648145573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44792</v>
      </c>
      <c r="D203" s="224"/>
      <c r="E203" s="226">
        <f>Dat_02!C202</f>
        <v>12.737456120815484</v>
      </c>
      <c r="F203" s="226">
        <f>Dat_02!D202</f>
        <v>16.581237981614105</v>
      </c>
      <c r="G203" s="226">
        <f>Dat_02!E202</f>
        <v>12.737456120815484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44793</v>
      </c>
      <c r="D204" s="224"/>
      <c r="E204" s="226">
        <f>Dat_02!C203</f>
        <v>8.6795645528154886</v>
      </c>
      <c r="F204" s="226">
        <f>Dat_02!D203</f>
        <v>16.581237981614105</v>
      </c>
      <c r="G204" s="226">
        <f>Dat_02!E203</f>
        <v>8.6795645528154886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44794</v>
      </c>
      <c r="D205" s="224"/>
      <c r="E205" s="226">
        <f>Dat_02!C204</f>
        <v>0.63787914281455593</v>
      </c>
      <c r="F205" s="226">
        <f>Dat_02!D204</f>
        <v>16.581237981614105</v>
      </c>
      <c r="G205" s="226">
        <f>Dat_02!E204</f>
        <v>0.63787914281455593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44795</v>
      </c>
      <c r="D206" s="224"/>
      <c r="E206" s="226">
        <f>Dat_02!C205</f>
        <v>3.61111934681642</v>
      </c>
      <c r="F206" s="226">
        <f>Dat_02!D205</f>
        <v>16.581237981614105</v>
      </c>
      <c r="G206" s="226">
        <f>Dat_02!E205</f>
        <v>3.61111934681642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44796</v>
      </c>
      <c r="D207" s="224"/>
      <c r="E207" s="226">
        <f>Dat_02!C206</f>
        <v>14.42095846081456</v>
      </c>
      <c r="F207" s="226">
        <f>Dat_02!D206</f>
        <v>16.581237981614105</v>
      </c>
      <c r="G207" s="226">
        <f>Dat_02!E206</f>
        <v>14.42095846081456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44797</v>
      </c>
      <c r="D208" s="224"/>
      <c r="E208" s="226">
        <f>Dat_02!C207</f>
        <v>8.6421926085703387</v>
      </c>
      <c r="F208" s="226">
        <f>Dat_02!D207</f>
        <v>16.581237981614105</v>
      </c>
      <c r="G208" s="226">
        <f>Dat_02!E207</f>
        <v>8.6421926085703387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44798</v>
      </c>
      <c r="D209" s="224"/>
      <c r="E209" s="226">
        <f>Dat_02!C208</f>
        <v>1.5996729785712704</v>
      </c>
      <c r="F209" s="226">
        <f>Dat_02!D208</f>
        <v>16.581237981614105</v>
      </c>
      <c r="G209" s="226">
        <f>Dat_02!E208</f>
        <v>1.5996729785712704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44799</v>
      </c>
      <c r="D210" s="224"/>
      <c r="E210" s="226">
        <f>Dat_02!C209</f>
        <v>0.86446228857127061</v>
      </c>
      <c r="F210" s="226">
        <f>Dat_02!D209</f>
        <v>16.581237981614105</v>
      </c>
      <c r="G210" s="226">
        <f>Dat_02!E209</f>
        <v>0.86446228857127061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44800</v>
      </c>
      <c r="D211" s="224"/>
      <c r="E211" s="226">
        <f>Dat_02!C210</f>
        <v>6.8627261985703409</v>
      </c>
      <c r="F211" s="226">
        <f>Dat_02!D210</f>
        <v>16.581237981614105</v>
      </c>
      <c r="G211" s="226">
        <f>Dat_02!E210</f>
        <v>6.8627261985703409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44801</v>
      </c>
      <c r="D212" s="224"/>
      <c r="E212" s="226">
        <f>Dat_02!C211</f>
        <v>1.2790894625712717</v>
      </c>
      <c r="F212" s="226">
        <f>Dat_02!D211</f>
        <v>16.581237981614105</v>
      </c>
      <c r="G212" s="226">
        <f>Dat_02!E211</f>
        <v>1.2790894625712717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44802</v>
      </c>
      <c r="D213" s="224"/>
      <c r="E213" s="226">
        <f>Dat_02!C212</f>
        <v>7.5367625565703422</v>
      </c>
      <c r="F213" s="226">
        <f>Dat_02!D212</f>
        <v>16.581237981614105</v>
      </c>
      <c r="G213" s="226">
        <f>Dat_02!E212</f>
        <v>7.5367625565703422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44803</v>
      </c>
      <c r="D214" s="224"/>
      <c r="E214" s="226">
        <f>Dat_02!C213</f>
        <v>19.798910736570338</v>
      </c>
      <c r="F214" s="226">
        <f>Dat_02!D213</f>
        <v>16.581237981614105</v>
      </c>
      <c r="G214" s="226">
        <f>Dat_02!E213</f>
        <v>16.581237981614105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44804</v>
      </c>
      <c r="D215" s="224"/>
      <c r="E215" s="226">
        <f>Dat_02!C214</f>
        <v>8.7315964332490115</v>
      </c>
      <c r="F215" s="226">
        <f>Dat_02!D214</f>
        <v>16.581237981614105</v>
      </c>
      <c r="G215" s="226">
        <f>Dat_02!E214</f>
        <v>8.7315964332490115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44805</v>
      </c>
      <c r="D216" s="224"/>
      <c r="E216" s="226">
        <f>Dat_02!C215</f>
        <v>3.7828873652471482</v>
      </c>
      <c r="F216" s="226">
        <f>Dat_02!D215</f>
        <v>21.033168040284398</v>
      </c>
      <c r="G216" s="226">
        <f>Dat_02!E215</f>
        <v>3.7828873652471482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44806</v>
      </c>
      <c r="D217" s="224"/>
      <c r="E217" s="226">
        <f>Dat_02!C216</f>
        <v>0.90883960924807983</v>
      </c>
      <c r="F217" s="226">
        <f>Dat_02!D216</f>
        <v>21.033168040284398</v>
      </c>
      <c r="G217" s="226">
        <f>Dat_02!E216</f>
        <v>0.90883960924807983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192</v>
      </c>
      <c r="C218" s="225">
        <f>Dat_02!B217</f>
        <v>44807</v>
      </c>
      <c r="D218" s="224"/>
      <c r="E218" s="226">
        <f>Dat_02!C217</f>
        <v>1.0499202512480805</v>
      </c>
      <c r="F218" s="226">
        <f>Dat_02!D217</f>
        <v>21.033168040284398</v>
      </c>
      <c r="G218" s="226">
        <f>Dat_02!E217</f>
        <v>1.0499202512480805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44808</v>
      </c>
      <c r="D219" s="224"/>
      <c r="E219" s="226">
        <f>Dat_02!C218</f>
        <v>0.80755490724715129</v>
      </c>
      <c r="F219" s="226">
        <f>Dat_02!D218</f>
        <v>21.033168040284398</v>
      </c>
      <c r="G219" s="226">
        <f>Dat_02!E218</f>
        <v>0.80755490724715129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44809</v>
      </c>
      <c r="D220" s="224"/>
      <c r="E220" s="226">
        <f>Dat_02!C219</f>
        <v>1.2218452492471479</v>
      </c>
      <c r="F220" s="226">
        <f>Dat_02!D219</f>
        <v>21.033168040284398</v>
      </c>
      <c r="G220" s="226">
        <f>Dat_02!E219</f>
        <v>1.2218452492471479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44810</v>
      </c>
      <c r="D221" s="224"/>
      <c r="E221" s="226">
        <f>Dat_02!C220</f>
        <v>1.0894917012471488</v>
      </c>
      <c r="F221" s="226">
        <f>Dat_02!D220</f>
        <v>21.033168040284398</v>
      </c>
      <c r="G221" s="226">
        <f>Dat_02!E220</f>
        <v>1.0894917012471488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44811</v>
      </c>
      <c r="D222" s="224"/>
      <c r="E222" s="226">
        <f>Dat_02!C221</f>
        <v>2.8869032931076291</v>
      </c>
      <c r="F222" s="226">
        <f>Dat_02!D221</f>
        <v>21.033168040284398</v>
      </c>
      <c r="G222" s="226">
        <f>Dat_02!E221</f>
        <v>2.8869032931076291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44812</v>
      </c>
      <c r="D223" s="224"/>
      <c r="E223" s="226">
        <f>Dat_02!C222</f>
        <v>14.760340259105767</v>
      </c>
      <c r="F223" s="226">
        <f>Dat_02!D222</f>
        <v>21.033168040284398</v>
      </c>
      <c r="G223" s="226">
        <f>Dat_02!E222</f>
        <v>14.760340259105767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44813</v>
      </c>
      <c r="D224" s="224"/>
      <c r="E224" s="226">
        <f>Dat_02!C223</f>
        <v>35.064965161107629</v>
      </c>
      <c r="F224" s="226">
        <f>Dat_02!D223</f>
        <v>21.033168040284398</v>
      </c>
      <c r="G224" s="226">
        <f>Dat_02!E223</f>
        <v>21.033168040284398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44814</v>
      </c>
      <c r="D225" s="224"/>
      <c r="E225" s="226">
        <f>Dat_02!C224</f>
        <v>13.339951817105764</v>
      </c>
      <c r="F225" s="226">
        <f>Dat_02!D224</f>
        <v>21.033168040284398</v>
      </c>
      <c r="G225" s="226">
        <f>Dat_02!E224</f>
        <v>13.339951817105764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44815</v>
      </c>
      <c r="D226" s="224"/>
      <c r="E226" s="226">
        <f>Dat_02!C225</f>
        <v>3.9322403651076274</v>
      </c>
      <c r="F226" s="226">
        <f>Dat_02!D225</f>
        <v>21.033168040284398</v>
      </c>
      <c r="G226" s="226">
        <f>Dat_02!E225</f>
        <v>3.9322403651076274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44816</v>
      </c>
      <c r="D227" s="224"/>
      <c r="E227" s="226">
        <f>Dat_02!C226</f>
        <v>5.1425005751057649</v>
      </c>
      <c r="F227" s="226">
        <f>Dat_02!D226</f>
        <v>21.033168040284398</v>
      </c>
      <c r="G227" s="226">
        <f>Dat_02!E226</f>
        <v>5.1425005751057649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44817</v>
      </c>
      <c r="D228" s="224"/>
      <c r="E228" s="226">
        <f>Dat_02!C227</f>
        <v>15.42366311510763</v>
      </c>
      <c r="F228" s="226">
        <f>Dat_02!D227</f>
        <v>21.033168040284398</v>
      </c>
      <c r="G228" s="226">
        <f>Dat_02!E227</f>
        <v>15.42366311510763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44818</v>
      </c>
      <c r="D229" s="224"/>
      <c r="E229" s="226">
        <f>Dat_02!C228</f>
        <v>12.349760605496158</v>
      </c>
      <c r="F229" s="226">
        <f>Dat_02!D228</f>
        <v>21.033168040284398</v>
      </c>
      <c r="G229" s="226">
        <f>Dat_02!E228</f>
        <v>12.349760605496158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44819</v>
      </c>
      <c r="D230" s="224"/>
      <c r="E230" s="226">
        <f>Dat_02!C229</f>
        <v>31.989309273495223</v>
      </c>
      <c r="F230" s="226">
        <f>Dat_02!D229</f>
        <v>21.033168040284398</v>
      </c>
      <c r="G230" s="226">
        <f>Dat_02!E229</f>
        <v>21.033168040284398</v>
      </c>
      <c r="I230" s="227">
        <f>Dat_02!G229</f>
        <v>21.033168040284398</v>
      </c>
      <c r="J230" s="233" t="str">
        <f>IF(Dat_02!H229=0,"",Dat_02!H229)</f>
        <v/>
      </c>
    </row>
    <row r="231" spans="2:10">
      <c r="B231" s="224"/>
      <c r="C231" s="225">
        <f>Dat_02!B230</f>
        <v>44820</v>
      </c>
      <c r="D231" s="224"/>
      <c r="E231" s="226">
        <f>Dat_02!C230</f>
        <v>36.948285189495216</v>
      </c>
      <c r="F231" s="226">
        <f>Dat_02!D230</f>
        <v>21.033168040284398</v>
      </c>
      <c r="G231" s="226">
        <f>Dat_02!E230</f>
        <v>21.033168040284398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44821</v>
      </c>
      <c r="D232" s="224"/>
      <c r="E232" s="226">
        <f>Dat_02!C231</f>
        <v>16.074023705495222</v>
      </c>
      <c r="F232" s="226">
        <f>Dat_02!D231</f>
        <v>21.033168040284398</v>
      </c>
      <c r="G232" s="226">
        <f>Dat_02!E231</f>
        <v>16.074023705495222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44822</v>
      </c>
      <c r="D233" s="224"/>
      <c r="E233" s="226">
        <f>Dat_02!C232</f>
        <v>13.853308805496155</v>
      </c>
      <c r="F233" s="226">
        <f>Dat_02!D232</f>
        <v>21.033168040284398</v>
      </c>
      <c r="G233" s="226">
        <f>Dat_02!E232</f>
        <v>13.853308805496155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44823</v>
      </c>
      <c r="D234" s="224"/>
      <c r="E234" s="226">
        <f>Dat_02!C233</f>
        <v>28.378632505496157</v>
      </c>
      <c r="F234" s="226">
        <f>Dat_02!D233</f>
        <v>21.033168040284398</v>
      </c>
      <c r="G234" s="226">
        <f>Dat_02!E233</f>
        <v>21.033168040284398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44824</v>
      </c>
      <c r="D235" s="224"/>
      <c r="E235" s="226">
        <f>Dat_02!C234</f>
        <v>28.874847413494294</v>
      </c>
      <c r="F235" s="226">
        <f>Dat_02!D234</f>
        <v>21.033168040284398</v>
      </c>
      <c r="G235" s="226">
        <f>Dat_02!E234</f>
        <v>21.033168040284398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44825</v>
      </c>
      <c r="D236" s="224"/>
      <c r="E236" s="226">
        <f>Dat_02!C235</f>
        <v>18.91056866332821</v>
      </c>
      <c r="F236" s="226">
        <f>Dat_02!D235</f>
        <v>21.033168040284398</v>
      </c>
      <c r="G236" s="226">
        <f>Dat_02!E235</f>
        <v>18.91056866332821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44826</v>
      </c>
      <c r="D237" s="224"/>
      <c r="E237" s="226">
        <f>Dat_02!C236</f>
        <v>15.011955983329143</v>
      </c>
      <c r="F237" s="226">
        <f>Dat_02!D236</f>
        <v>21.033168040284398</v>
      </c>
      <c r="G237" s="226">
        <f>Dat_02!E236</f>
        <v>15.011955983329143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44827</v>
      </c>
      <c r="D238" s="224"/>
      <c r="E238" s="226">
        <f>Dat_02!C237</f>
        <v>15.385728020327274</v>
      </c>
      <c r="F238" s="226">
        <f>Dat_02!D237</f>
        <v>21.033168040284398</v>
      </c>
      <c r="G238" s="226">
        <f>Dat_02!E237</f>
        <v>15.385728020327274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44828</v>
      </c>
      <c r="D239" s="224"/>
      <c r="E239" s="226">
        <f>Dat_02!C238</f>
        <v>7.3847436263291382</v>
      </c>
      <c r="F239" s="226">
        <f>Dat_02!D238</f>
        <v>21.033168040284398</v>
      </c>
      <c r="G239" s="226">
        <f>Dat_02!E238</f>
        <v>7.3847436263291382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44829</v>
      </c>
      <c r="D240" s="224"/>
      <c r="E240" s="226">
        <f>Dat_02!C239</f>
        <v>1.3258039603282086</v>
      </c>
      <c r="F240" s="226">
        <f>Dat_02!D239</f>
        <v>21.033168040284398</v>
      </c>
      <c r="G240" s="226">
        <f>Dat_02!E239</f>
        <v>1.3258039603282086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44830</v>
      </c>
      <c r="D241" s="224"/>
      <c r="E241" s="226">
        <f>Dat_02!C240</f>
        <v>1.1169635263272795</v>
      </c>
      <c r="F241" s="226">
        <f>Dat_02!D240</f>
        <v>21.033168040284398</v>
      </c>
      <c r="G241" s="226">
        <f>Dat_02!E240</f>
        <v>1.1169635263272795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44831</v>
      </c>
      <c r="D242" s="224"/>
      <c r="E242" s="226">
        <f>Dat_02!C241</f>
        <v>0.78786596332913905</v>
      </c>
      <c r="F242" s="226">
        <f>Dat_02!D241</f>
        <v>21.033168040284398</v>
      </c>
      <c r="G242" s="226">
        <f>Dat_02!E241</f>
        <v>0.78786596332913905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44832</v>
      </c>
      <c r="D243" s="224"/>
      <c r="E243" s="226">
        <f>Dat_02!C242</f>
        <v>0.62199482457556587</v>
      </c>
      <c r="F243" s="226">
        <f>Dat_02!D242</f>
        <v>21.033168040284398</v>
      </c>
      <c r="G243" s="226">
        <f>Dat_02!E242</f>
        <v>0.62199482457556587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44833</v>
      </c>
      <c r="D244" s="224"/>
      <c r="E244" s="226">
        <f>Dat_02!C243</f>
        <v>1.5908444845746343</v>
      </c>
      <c r="F244" s="226">
        <f>Dat_02!D243</f>
        <v>21.033168040284398</v>
      </c>
      <c r="G244" s="226">
        <f>Dat_02!E243</f>
        <v>1.5908444845746343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44834</v>
      </c>
      <c r="D245" s="224"/>
      <c r="E245" s="226">
        <f>Dat_02!C244</f>
        <v>15.933703672575568</v>
      </c>
      <c r="F245" s="226">
        <f>Dat_02!D244</f>
        <v>21.033168040284398</v>
      </c>
      <c r="G245" s="226">
        <f>Dat_02!E244</f>
        <v>15.933703672575568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44835</v>
      </c>
      <c r="D246" s="224"/>
      <c r="E246" s="226">
        <f>Dat_02!C245</f>
        <v>11.227034907575566</v>
      </c>
      <c r="F246" s="226">
        <f>Dat_02!D245</f>
        <v>41.704179443866899</v>
      </c>
      <c r="G246" s="226">
        <f>Dat_02!E245</f>
        <v>11.227034907575566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44836</v>
      </c>
      <c r="D247" s="224"/>
      <c r="E247" s="226">
        <f>Dat_02!C246</f>
        <v>7.9707422325755672</v>
      </c>
      <c r="F247" s="226">
        <f>Dat_02!D246</f>
        <v>41.704179443866899</v>
      </c>
      <c r="G247" s="226">
        <f>Dat_02!E246</f>
        <v>7.9707422325755672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44837</v>
      </c>
      <c r="D248" s="224"/>
      <c r="E248" s="226">
        <f>Dat_02!C247</f>
        <v>20.891594586575568</v>
      </c>
      <c r="F248" s="226">
        <f>Dat_02!D247</f>
        <v>41.704179443866899</v>
      </c>
      <c r="G248" s="226">
        <f>Dat_02!E247</f>
        <v>20.891594586575568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185</v>
      </c>
      <c r="C249" s="225">
        <f>Dat_02!B248</f>
        <v>44838</v>
      </c>
      <c r="D249" s="224"/>
      <c r="E249" s="226">
        <f>Dat_02!C248</f>
        <v>16.433540057575566</v>
      </c>
      <c r="F249" s="226">
        <f>Dat_02!D248</f>
        <v>41.704179443866899</v>
      </c>
      <c r="G249" s="226">
        <f>Dat_02!E248</f>
        <v>16.433540057575566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44839</v>
      </c>
      <c r="D250" s="224"/>
      <c r="E250" s="226">
        <f>Dat_02!C249</f>
        <v>8.6749098880381279</v>
      </c>
      <c r="F250" s="226">
        <f>Dat_02!D249</f>
        <v>41.704179443866899</v>
      </c>
      <c r="G250" s="226">
        <f>Dat_02!E249</f>
        <v>8.6749098880381279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44840</v>
      </c>
      <c r="D251" s="224"/>
      <c r="E251" s="226">
        <f>Dat_02!C250</f>
        <v>9.3689522890390577</v>
      </c>
      <c r="F251" s="226">
        <f>Dat_02!D250</f>
        <v>41.704179443866899</v>
      </c>
      <c r="G251" s="226">
        <f>Dat_02!E250</f>
        <v>9.3689522890390577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44841</v>
      </c>
      <c r="D252" s="224"/>
      <c r="E252" s="226">
        <f>Dat_02!C251</f>
        <v>13.773585029038127</v>
      </c>
      <c r="F252" s="226">
        <f>Dat_02!D251</f>
        <v>41.704179443866899</v>
      </c>
      <c r="G252" s="226">
        <f>Dat_02!E251</f>
        <v>13.773585029038127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44842</v>
      </c>
      <c r="D253" s="224"/>
      <c r="E253" s="226">
        <f>Dat_02!C252</f>
        <v>5.7188718090381263</v>
      </c>
      <c r="F253" s="226">
        <f>Dat_02!D252</f>
        <v>41.704179443866899</v>
      </c>
      <c r="G253" s="226">
        <f>Dat_02!E252</f>
        <v>5.7188718090381263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44843</v>
      </c>
      <c r="D254" s="224"/>
      <c r="E254" s="226">
        <f>Dat_02!C253</f>
        <v>4.7329473290381268</v>
      </c>
      <c r="F254" s="226">
        <f>Dat_02!D253</f>
        <v>41.704179443866899</v>
      </c>
      <c r="G254" s="226">
        <f>Dat_02!E253</f>
        <v>4.7329473290381268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44844</v>
      </c>
      <c r="D255" s="224"/>
      <c r="E255" s="226">
        <f>Dat_02!C254</f>
        <v>14.908775329039058</v>
      </c>
      <c r="F255" s="226">
        <f>Dat_02!D254</f>
        <v>41.704179443866899</v>
      </c>
      <c r="G255" s="226">
        <f>Dat_02!E254</f>
        <v>14.908775329039058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44845</v>
      </c>
      <c r="D256" s="224"/>
      <c r="E256" s="226">
        <f>Dat_02!C255</f>
        <v>11.686731429039057</v>
      </c>
      <c r="F256" s="226">
        <f>Dat_02!D255</f>
        <v>41.704179443866899</v>
      </c>
      <c r="G256" s="226">
        <f>Dat_02!E255</f>
        <v>11.686731429039057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44846</v>
      </c>
      <c r="D257" s="224"/>
      <c r="E257" s="226">
        <f>Dat_02!C256</f>
        <v>8.0333308843297484</v>
      </c>
      <c r="F257" s="226">
        <f>Dat_02!D256</f>
        <v>41.704179443866899</v>
      </c>
      <c r="G257" s="226">
        <f>Dat_02!E256</f>
        <v>8.0333308843297484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44847</v>
      </c>
      <c r="D258" s="224"/>
      <c r="E258" s="226">
        <f>Dat_02!C257</f>
        <v>13.818515744328819</v>
      </c>
      <c r="F258" s="226">
        <f>Dat_02!D257</f>
        <v>41.704179443866899</v>
      </c>
      <c r="G258" s="226">
        <f>Dat_02!E257</f>
        <v>13.818515744328819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44848</v>
      </c>
      <c r="D259" s="224"/>
      <c r="E259" s="226">
        <f>Dat_02!C258</f>
        <v>13.067054888329748</v>
      </c>
      <c r="F259" s="226">
        <f>Dat_02!D258</f>
        <v>41.704179443866899</v>
      </c>
      <c r="G259" s="226">
        <f>Dat_02!E258</f>
        <v>13.067054888329748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44849</v>
      </c>
      <c r="D260" s="224"/>
      <c r="E260" s="226">
        <f>Dat_02!C259</f>
        <v>8.1490059843288183</v>
      </c>
      <c r="F260" s="226">
        <f>Dat_02!D259</f>
        <v>41.704179443866899</v>
      </c>
      <c r="G260" s="226">
        <f>Dat_02!E259</f>
        <v>8.1490059843288183</v>
      </c>
      <c r="I260" s="227">
        <f>Dat_02!G259</f>
        <v>41.704179443866899</v>
      </c>
      <c r="J260" s="233" t="str">
        <f>IF(Dat_02!H259=0,"",Dat_02!H259)</f>
        <v/>
      </c>
    </row>
    <row r="261" spans="2:10">
      <c r="B261" s="224"/>
      <c r="C261" s="225">
        <f>Dat_02!B260</f>
        <v>44850</v>
      </c>
      <c r="D261" s="224"/>
      <c r="E261" s="226">
        <f>Dat_02!C260</f>
        <v>9.3695336443297492</v>
      </c>
      <c r="F261" s="226">
        <f>Dat_02!D260</f>
        <v>41.704179443866899</v>
      </c>
      <c r="G261" s="226">
        <f>Dat_02!E260</f>
        <v>9.3695336443297492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44851</v>
      </c>
      <c r="D262" s="224"/>
      <c r="E262" s="226">
        <f>Dat_02!C261</f>
        <v>13.885516124329747</v>
      </c>
      <c r="F262" s="226">
        <f>Dat_02!D261</f>
        <v>41.704179443866899</v>
      </c>
      <c r="G262" s="226">
        <f>Dat_02!E261</f>
        <v>13.885516124329747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44852</v>
      </c>
      <c r="D263" s="224"/>
      <c r="E263" s="226">
        <f>Dat_02!C262</f>
        <v>13.979799504328817</v>
      </c>
      <c r="F263" s="226">
        <f>Dat_02!D262</f>
        <v>41.704179443866899</v>
      </c>
      <c r="G263" s="226">
        <f>Dat_02!E262</f>
        <v>13.979799504328817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44853</v>
      </c>
      <c r="D264" s="224"/>
      <c r="E264" s="226">
        <f>Dat_02!C263</f>
        <v>36.042525623746585</v>
      </c>
      <c r="F264" s="226">
        <f>Dat_02!D263</f>
        <v>41.704179443866899</v>
      </c>
      <c r="G264" s="226">
        <f>Dat_02!E263</f>
        <v>36.042525623746585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44854</v>
      </c>
      <c r="D265" s="224"/>
      <c r="E265" s="226">
        <f>Dat_02!C264</f>
        <v>41.862411023747526</v>
      </c>
      <c r="F265" s="226">
        <f>Dat_02!D264</f>
        <v>41.704179443866899</v>
      </c>
      <c r="G265" s="226">
        <f>Dat_02!E264</f>
        <v>41.704179443866899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44855</v>
      </c>
      <c r="D266" s="224"/>
      <c r="E266" s="226">
        <f>Dat_02!C265</f>
        <v>48.232235227746592</v>
      </c>
      <c r="F266" s="226">
        <f>Dat_02!D265</f>
        <v>41.704179443866899</v>
      </c>
      <c r="G266" s="226">
        <f>Dat_02!E265</f>
        <v>41.704179443866899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44856</v>
      </c>
      <c r="D267" s="224"/>
      <c r="E267" s="226">
        <f>Dat_02!C266</f>
        <v>42.953111683746592</v>
      </c>
      <c r="F267" s="226">
        <f>Dat_02!D266</f>
        <v>41.704179443866899</v>
      </c>
      <c r="G267" s="226">
        <f>Dat_02!E266</f>
        <v>41.704179443866899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44857</v>
      </c>
      <c r="D268" s="224"/>
      <c r="E268" s="226">
        <f>Dat_02!C267</f>
        <v>43.362609591746583</v>
      </c>
      <c r="F268" s="226">
        <f>Dat_02!D267</f>
        <v>41.704179443866899</v>
      </c>
      <c r="G268" s="226">
        <f>Dat_02!E267</f>
        <v>41.704179443866899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44858</v>
      </c>
      <c r="D269" s="224"/>
      <c r="E269" s="226">
        <f>Dat_02!C268</f>
        <v>55.478940703746588</v>
      </c>
      <c r="F269" s="226">
        <f>Dat_02!D268</f>
        <v>41.704179443866899</v>
      </c>
      <c r="G269" s="226">
        <f>Dat_02!E268</f>
        <v>41.704179443866899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44859</v>
      </c>
      <c r="D270" s="224"/>
      <c r="E270" s="226">
        <f>Dat_02!C269</f>
        <v>44.782790679745652</v>
      </c>
      <c r="F270" s="226">
        <f>Dat_02!D269</f>
        <v>41.704179443866899</v>
      </c>
      <c r="G270" s="226">
        <f>Dat_02!E269</f>
        <v>41.704179443866899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44860</v>
      </c>
      <c r="D271" s="224"/>
      <c r="E271" s="226">
        <f>Dat_02!C270</f>
        <v>65.213771026325347</v>
      </c>
      <c r="F271" s="226">
        <f>Dat_02!D270</f>
        <v>41.704179443866899</v>
      </c>
      <c r="G271" s="226">
        <f>Dat_02!E270</f>
        <v>41.704179443866899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44861</v>
      </c>
      <c r="D272" s="224"/>
      <c r="E272" s="226">
        <f>Dat_02!C271</f>
        <v>50.209895595325349</v>
      </c>
      <c r="F272" s="226">
        <f>Dat_02!D271</f>
        <v>41.704179443866899</v>
      </c>
      <c r="G272" s="226">
        <f>Dat_02!E271</f>
        <v>41.704179443866899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44862</v>
      </c>
      <c r="D273" s="224"/>
      <c r="E273" s="226">
        <f>Dat_02!C272</f>
        <v>53.048136565324413</v>
      </c>
      <c r="F273" s="226">
        <f>Dat_02!D272</f>
        <v>41.704179443866899</v>
      </c>
      <c r="G273" s="226">
        <f>Dat_02!E272</f>
        <v>41.704179443866899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44863</v>
      </c>
      <c r="D274" s="224"/>
      <c r="E274" s="226">
        <f>Dat_02!C273</f>
        <v>54.221547558325341</v>
      </c>
      <c r="F274" s="226">
        <f>Dat_02!D273</f>
        <v>41.704179443866899</v>
      </c>
      <c r="G274" s="226">
        <f>Dat_02!E273</f>
        <v>41.704179443866899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44864</v>
      </c>
      <c r="D275" s="224"/>
      <c r="E275" s="226">
        <f>Dat_02!C274</f>
        <v>56.44741686632441</v>
      </c>
      <c r="F275" s="226">
        <f>Dat_02!D274</f>
        <v>41.704179443866899</v>
      </c>
      <c r="G275" s="226">
        <f>Dat_02!E274</f>
        <v>41.704179443866899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44865</v>
      </c>
      <c r="D276" s="224"/>
      <c r="E276" s="226">
        <f>Dat_02!C275</f>
        <v>56.191996070324414</v>
      </c>
      <c r="F276" s="226">
        <f>Dat_02!D275</f>
        <v>41.704179443866899</v>
      </c>
      <c r="G276" s="226">
        <f>Dat_02!E275</f>
        <v>41.704179443866899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44866</v>
      </c>
      <c r="D277" s="224"/>
      <c r="E277" s="226">
        <f>Dat_02!C276</f>
        <v>55.130181238325342</v>
      </c>
      <c r="F277" s="226">
        <f>Dat_02!D276</f>
        <v>83.437278222405467</v>
      </c>
      <c r="G277" s="226">
        <f>Dat_02!E276</f>
        <v>55.130181238325342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44867</v>
      </c>
      <c r="D278" s="224"/>
      <c r="E278" s="226">
        <f>Dat_02!C277</f>
        <v>48.506123542046467</v>
      </c>
      <c r="F278" s="226">
        <f>Dat_02!D277</f>
        <v>83.437278222405467</v>
      </c>
      <c r="G278" s="226">
        <f>Dat_02!E277</f>
        <v>48.506123542046467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44868</v>
      </c>
      <c r="D279" s="224"/>
      <c r="E279" s="226">
        <f>Dat_02!C278</f>
        <v>49.718320378047402</v>
      </c>
      <c r="F279" s="226">
        <f>Dat_02!D278</f>
        <v>83.437278222405467</v>
      </c>
      <c r="G279" s="226">
        <f>Dat_02!E278</f>
        <v>49.718320378047402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200</v>
      </c>
      <c r="C280" s="225">
        <f>Dat_02!B279</f>
        <v>44869</v>
      </c>
      <c r="D280" s="224"/>
      <c r="E280" s="226">
        <f>Dat_02!C279</f>
        <v>46.650063326046464</v>
      </c>
      <c r="F280" s="226">
        <f>Dat_02!D279</f>
        <v>83.437278222405467</v>
      </c>
      <c r="G280" s="226">
        <f>Dat_02!E279</f>
        <v>46.650063326046464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44870</v>
      </c>
      <c r="D281" s="224"/>
      <c r="E281" s="226">
        <f>Dat_02!C280</f>
        <v>40.67551791804739</v>
      </c>
      <c r="F281" s="226">
        <f>Dat_02!D280</f>
        <v>83.437278222405467</v>
      </c>
      <c r="G281" s="226">
        <f>Dat_02!E280</f>
        <v>40.67551791804739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44871</v>
      </c>
      <c r="D282" s="224"/>
      <c r="E282" s="226">
        <f>Dat_02!C281</f>
        <v>40.382972262046458</v>
      </c>
      <c r="F282" s="226">
        <f>Dat_02!D281</f>
        <v>83.437278222405467</v>
      </c>
      <c r="G282" s="226">
        <f>Dat_02!E281</f>
        <v>40.382972262046458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44872</v>
      </c>
      <c r="D283" s="224"/>
      <c r="E283" s="226">
        <f>Dat_02!C282</f>
        <v>48.894716262047396</v>
      </c>
      <c r="F283" s="226">
        <f>Dat_02!D282</f>
        <v>83.437278222405467</v>
      </c>
      <c r="G283" s="226">
        <f>Dat_02!E282</f>
        <v>48.894716262047396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44873</v>
      </c>
      <c r="D284" s="224"/>
      <c r="E284" s="226">
        <f>Dat_02!C283</f>
        <v>44.898839198047398</v>
      </c>
      <c r="F284" s="226">
        <f>Dat_02!D283</f>
        <v>83.437278222405467</v>
      </c>
      <c r="G284" s="226">
        <f>Dat_02!E283</f>
        <v>44.898839198047398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44874</v>
      </c>
      <c r="D285" s="224"/>
      <c r="E285" s="226">
        <f>Dat_02!C284</f>
        <v>40.248126950567581</v>
      </c>
      <c r="F285" s="226">
        <f>Dat_02!D284</f>
        <v>83.437278222405467</v>
      </c>
      <c r="G285" s="226">
        <f>Dat_02!E284</f>
        <v>40.248126950567581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44875</v>
      </c>
      <c r="D286" s="224"/>
      <c r="E286" s="226">
        <f>Dat_02!C285</f>
        <v>42.249594190569447</v>
      </c>
      <c r="F286" s="226">
        <f>Dat_02!D285</f>
        <v>83.437278222405467</v>
      </c>
      <c r="G286" s="226">
        <f>Dat_02!E285</f>
        <v>42.249594190569447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44876</v>
      </c>
      <c r="D287" s="224"/>
      <c r="E287" s="226">
        <f>Dat_02!C286</f>
        <v>35.319905954567588</v>
      </c>
      <c r="F287" s="226">
        <f>Dat_02!D286</f>
        <v>83.437278222405467</v>
      </c>
      <c r="G287" s="226">
        <f>Dat_02!E286</f>
        <v>35.319905954567588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44877</v>
      </c>
      <c r="D288" s="224"/>
      <c r="E288" s="226">
        <f>Dat_02!C287</f>
        <v>33.268927706570381</v>
      </c>
      <c r="F288" s="226">
        <f>Dat_02!D287</f>
        <v>83.437278222405467</v>
      </c>
      <c r="G288" s="226">
        <f>Dat_02!E287</f>
        <v>33.268927706570381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44878</v>
      </c>
      <c r="D289" s="224"/>
      <c r="E289" s="226">
        <f>Dat_02!C288</f>
        <v>36.046191154565719</v>
      </c>
      <c r="F289" s="226">
        <f>Dat_02!D288</f>
        <v>83.437278222405467</v>
      </c>
      <c r="G289" s="226">
        <f>Dat_02!E288</f>
        <v>36.046191154565719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44879</v>
      </c>
      <c r="D290" s="224"/>
      <c r="E290" s="226">
        <f>Dat_02!C289</f>
        <v>40.401686802569451</v>
      </c>
      <c r="F290" s="226">
        <f>Dat_02!D289</f>
        <v>83.437278222405467</v>
      </c>
      <c r="G290" s="226">
        <f>Dat_02!E289</f>
        <v>40.401686802569451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44880</v>
      </c>
      <c r="D291" s="224"/>
      <c r="E291" s="226">
        <f>Dat_02!C290</f>
        <v>36.647924542569449</v>
      </c>
      <c r="F291" s="226">
        <f>Dat_02!D290</f>
        <v>83.437278222405467</v>
      </c>
      <c r="G291" s="226">
        <f>Dat_02!E290</f>
        <v>36.647924542569449</v>
      </c>
      <c r="I291" s="227">
        <f>Dat_02!G290</f>
        <v>83.437278222405467</v>
      </c>
      <c r="J291" s="233" t="str">
        <f>IF(Dat_02!H290=0,"",Dat_02!H290)</f>
        <v/>
      </c>
    </row>
    <row r="292" spans="2:10">
      <c r="B292" s="224"/>
      <c r="C292" s="225">
        <f>Dat_02!B291</f>
        <v>44881</v>
      </c>
      <c r="D292" s="224"/>
      <c r="E292" s="226">
        <f>Dat_02!C291</f>
        <v>50.92107846073597</v>
      </c>
      <c r="F292" s="226">
        <f>Dat_02!D291</f>
        <v>83.437278222405467</v>
      </c>
      <c r="G292" s="226">
        <f>Dat_02!E291</f>
        <v>50.92107846073597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44882</v>
      </c>
      <c r="D293" s="224"/>
      <c r="E293" s="226">
        <f>Dat_02!C292</f>
        <v>54.079362809736899</v>
      </c>
      <c r="F293" s="226">
        <f>Dat_02!D292</f>
        <v>83.437278222405467</v>
      </c>
      <c r="G293" s="226">
        <f>Dat_02!E292</f>
        <v>54.079362809736899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44883</v>
      </c>
      <c r="D294" s="224"/>
      <c r="E294" s="226">
        <f>Dat_02!C293</f>
        <v>62.311454867738767</v>
      </c>
      <c r="F294" s="226">
        <f>Dat_02!D293</f>
        <v>83.437278222405467</v>
      </c>
      <c r="G294" s="226">
        <f>Dat_02!E293</f>
        <v>62.311454867738767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44884</v>
      </c>
      <c r="D295" s="224"/>
      <c r="E295" s="226">
        <f>Dat_02!C294</f>
        <v>54.486124876736902</v>
      </c>
      <c r="F295" s="226">
        <f>Dat_02!D294</f>
        <v>83.437278222405467</v>
      </c>
      <c r="G295" s="226">
        <f>Dat_02!E294</f>
        <v>54.486124876736902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44885</v>
      </c>
      <c r="D296" s="224"/>
      <c r="E296" s="226">
        <f>Dat_02!C295</f>
        <v>53.590608580737836</v>
      </c>
      <c r="F296" s="226">
        <f>Dat_02!D295</f>
        <v>83.437278222405467</v>
      </c>
      <c r="G296" s="226">
        <f>Dat_02!E295</f>
        <v>53.590608580737836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44886</v>
      </c>
      <c r="D297" s="224"/>
      <c r="E297" s="226">
        <f>Dat_02!C296</f>
        <v>62.19546324073783</v>
      </c>
      <c r="F297" s="226">
        <f>Dat_02!D296</f>
        <v>83.437278222405467</v>
      </c>
      <c r="G297" s="226">
        <f>Dat_02!E296</f>
        <v>62.19546324073783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44887</v>
      </c>
      <c r="D298" s="224"/>
      <c r="E298" s="226">
        <f>Dat_02!C297</f>
        <v>73.662484316736894</v>
      </c>
      <c r="F298" s="226">
        <f>Dat_02!D297</f>
        <v>83.437278222405467</v>
      </c>
      <c r="G298" s="226">
        <f>Dat_02!E297</f>
        <v>73.662484316736894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44888</v>
      </c>
      <c r="D299" s="224"/>
      <c r="E299" s="226">
        <f>Dat_02!C298</f>
        <v>133.01293763312782</v>
      </c>
      <c r="F299" s="226">
        <f>Dat_02!D298</f>
        <v>83.437278222405467</v>
      </c>
      <c r="G299" s="226">
        <f>Dat_02!E298</f>
        <v>83.437278222405467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44889</v>
      </c>
      <c r="D300" s="224"/>
      <c r="E300" s="226">
        <f>Dat_02!C299</f>
        <v>146.37909403312969</v>
      </c>
      <c r="F300" s="226">
        <f>Dat_02!D299</f>
        <v>83.437278222405467</v>
      </c>
      <c r="G300" s="226">
        <f>Dat_02!E299</f>
        <v>83.437278222405467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44890</v>
      </c>
      <c r="D301" s="224"/>
      <c r="E301" s="226">
        <f>Dat_02!C300</f>
        <v>139.10208684112686</v>
      </c>
      <c r="F301" s="226">
        <f>Dat_02!D300</f>
        <v>83.437278222405467</v>
      </c>
      <c r="G301" s="226">
        <f>Dat_02!E300</f>
        <v>83.437278222405467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44891</v>
      </c>
      <c r="D302" s="224"/>
      <c r="E302" s="226">
        <f>Dat_02!C301</f>
        <v>145.09204238912872</v>
      </c>
      <c r="F302" s="226">
        <f>Dat_02!D301</f>
        <v>83.437278222405467</v>
      </c>
      <c r="G302" s="226">
        <f>Dat_02!E301</f>
        <v>83.437278222405467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44892</v>
      </c>
      <c r="D303" s="224"/>
      <c r="E303" s="226">
        <f>Dat_02!C302</f>
        <v>137.68673816912781</v>
      </c>
      <c r="F303" s="226">
        <f>Dat_02!D302</f>
        <v>83.437278222405467</v>
      </c>
      <c r="G303" s="226">
        <f>Dat_02!E302</f>
        <v>83.437278222405467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44893</v>
      </c>
      <c r="D304" s="224"/>
      <c r="E304" s="226">
        <f>Dat_02!C303</f>
        <v>124.79451112512781</v>
      </c>
      <c r="F304" s="226">
        <f>Dat_02!D303</f>
        <v>83.437278222405467</v>
      </c>
      <c r="G304" s="226">
        <f>Dat_02!E303</f>
        <v>83.437278222405467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44894</v>
      </c>
      <c r="D305" s="224"/>
      <c r="E305" s="226">
        <f>Dat_02!C304</f>
        <v>157.05292319312778</v>
      </c>
      <c r="F305" s="226">
        <f>Dat_02!D304</f>
        <v>83.437278222405467</v>
      </c>
      <c r="G305" s="226">
        <f>Dat_02!E304</f>
        <v>83.437278222405467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44895</v>
      </c>
      <c r="D306" s="224"/>
      <c r="E306" s="226">
        <f>Dat_02!C305</f>
        <v>78.135611493811084</v>
      </c>
      <c r="F306" s="226">
        <f>Dat_02!D305</f>
        <v>83.437278222405467</v>
      </c>
      <c r="G306" s="226">
        <f>Dat_02!E305</f>
        <v>78.135611493811084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44896</v>
      </c>
      <c r="D307" s="224"/>
      <c r="E307" s="226">
        <f>Dat_02!C306</f>
        <v>70.928567722812019</v>
      </c>
      <c r="F307" s="226">
        <f>Dat_02!D306</f>
        <v>108.10243370537623</v>
      </c>
      <c r="G307" s="226">
        <f>Dat_02!E306</f>
        <v>70.928567722812019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201</v>
      </c>
      <c r="C308" s="225">
        <f>Dat_02!B307</f>
        <v>44897</v>
      </c>
      <c r="D308" s="224"/>
      <c r="E308" s="226">
        <f>Dat_02!C307</f>
        <v>76.552537708811087</v>
      </c>
      <c r="F308" s="226">
        <f>Dat_02!D307</f>
        <v>108.10243370537623</v>
      </c>
      <c r="G308" s="226">
        <f>Dat_02!E307</f>
        <v>76.552537708811087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44898</v>
      </c>
      <c r="D309" s="224"/>
      <c r="E309" s="226">
        <f>Dat_02!C308</f>
        <v>79.19663666181016</v>
      </c>
      <c r="F309" s="226">
        <f>Dat_02!D308</f>
        <v>108.10243370537623</v>
      </c>
      <c r="G309" s="226">
        <f>Dat_02!E308</f>
        <v>79.19663666181016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44899</v>
      </c>
      <c r="D310" s="224"/>
      <c r="E310" s="226">
        <f>Dat_02!C309</f>
        <v>77.386342661811085</v>
      </c>
      <c r="F310" s="226">
        <f>Dat_02!D309</f>
        <v>108.10243370537623</v>
      </c>
      <c r="G310" s="226">
        <f>Dat_02!E309</f>
        <v>77.386342661811085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44900</v>
      </c>
      <c r="D311" s="224"/>
      <c r="E311" s="226">
        <f>Dat_02!C310</f>
        <v>74.9116890218111</v>
      </c>
      <c r="F311" s="226">
        <f>Dat_02!D310</f>
        <v>108.10243370537623</v>
      </c>
      <c r="G311" s="226">
        <f>Dat_02!E310</f>
        <v>74.9116890218111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44901</v>
      </c>
      <c r="D312" s="224"/>
      <c r="E312" s="226">
        <f>Dat_02!C311</f>
        <v>73.992880701812012</v>
      </c>
      <c r="F312" s="226">
        <f>Dat_02!D311</f>
        <v>108.10243370537623</v>
      </c>
      <c r="G312" s="226">
        <f>Dat_02!E311</f>
        <v>73.992880701812012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44902</v>
      </c>
      <c r="D313" s="224"/>
      <c r="E313" s="226">
        <f>Dat_02!C312</f>
        <v>83.487556462748103</v>
      </c>
      <c r="F313" s="226">
        <f>Dat_02!D312</f>
        <v>108.10243370537623</v>
      </c>
      <c r="G313" s="226">
        <f>Dat_02!E312</f>
        <v>83.487556462748103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44903</v>
      </c>
      <c r="D314" s="224"/>
      <c r="E314" s="226">
        <f>Dat_02!C313</f>
        <v>78.386562502751829</v>
      </c>
      <c r="F314" s="226">
        <f>Dat_02!D313</f>
        <v>108.10243370537623</v>
      </c>
      <c r="G314" s="226">
        <f>Dat_02!E313</f>
        <v>78.386562502751829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44904</v>
      </c>
      <c r="D315" s="224"/>
      <c r="E315" s="226">
        <f>Dat_02!C314</f>
        <v>81.364727742749963</v>
      </c>
      <c r="F315" s="226">
        <f>Dat_02!D314</f>
        <v>108.10243370537623</v>
      </c>
      <c r="G315" s="226">
        <f>Dat_02!E314</f>
        <v>81.364727742749963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44905</v>
      </c>
      <c r="D316" s="224"/>
      <c r="E316" s="226">
        <f>Dat_02!C315</f>
        <v>65.846046131749958</v>
      </c>
      <c r="F316" s="226">
        <f>Dat_02!D315</f>
        <v>108.10243370537623</v>
      </c>
      <c r="G316" s="226">
        <f>Dat_02!E315</f>
        <v>65.846046131749958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44906</v>
      </c>
      <c r="D317" s="224"/>
      <c r="E317" s="226">
        <f>Dat_02!C316</f>
        <v>67.880276181749039</v>
      </c>
      <c r="F317" s="226">
        <f>Dat_02!D316</f>
        <v>108.10243370537623</v>
      </c>
      <c r="G317" s="226">
        <f>Dat_02!E316</f>
        <v>67.880276181749039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44907</v>
      </c>
      <c r="D318" s="224"/>
      <c r="E318" s="226">
        <f>Dat_02!C317</f>
        <v>74.291155034749977</v>
      </c>
      <c r="F318" s="226">
        <f>Dat_02!D317</f>
        <v>108.10243370537623</v>
      </c>
      <c r="G318" s="226">
        <f>Dat_02!E317</f>
        <v>74.291155034749977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44908</v>
      </c>
      <c r="D319" s="224"/>
      <c r="E319" s="226">
        <f>Dat_02!C318</f>
        <v>101.93849131074995</v>
      </c>
      <c r="F319" s="226">
        <f>Dat_02!D318</f>
        <v>108.10243370537623</v>
      </c>
      <c r="G319" s="226">
        <f>Dat_02!E318</f>
        <v>101.93849131074995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44909</v>
      </c>
      <c r="D320" s="224"/>
      <c r="E320" s="226">
        <f>Dat_02!C319</f>
        <v>289.97392061030251</v>
      </c>
      <c r="F320" s="226">
        <f>Dat_02!D319</f>
        <v>108.10243370537623</v>
      </c>
      <c r="G320" s="226">
        <f>Dat_02!E319</f>
        <v>108.10243370537623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44910</v>
      </c>
      <c r="D321" s="224"/>
      <c r="E321" s="226">
        <f>Dat_02!C320</f>
        <v>284.73792954630437</v>
      </c>
      <c r="F321" s="226">
        <f>Dat_02!D320</f>
        <v>108.10243370537623</v>
      </c>
      <c r="G321" s="226">
        <f>Dat_02!E320</f>
        <v>108.10243370537623</v>
      </c>
      <c r="I321" s="227">
        <f>Dat_02!G320</f>
        <v>108.10243370537623</v>
      </c>
      <c r="J321" s="233" t="str">
        <f>IF(Dat_02!H320=0,"",Dat_02!H320)</f>
        <v/>
      </c>
    </row>
    <row r="322" spans="2:10">
      <c r="B322" s="224"/>
      <c r="C322" s="225">
        <f>Dat_02!B321</f>
        <v>44911</v>
      </c>
      <c r="D322" s="224"/>
      <c r="E322" s="226">
        <f>Dat_02!C321</f>
        <v>307.97685631430346</v>
      </c>
      <c r="F322" s="226">
        <f>Dat_02!D321</f>
        <v>108.10243370537623</v>
      </c>
      <c r="G322" s="226">
        <f>Dat_02!E321</f>
        <v>108.10243370537623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44912</v>
      </c>
      <c r="D323" s="224"/>
      <c r="E323" s="226">
        <f>Dat_02!C322</f>
        <v>302.26623228230346</v>
      </c>
      <c r="F323" s="226">
        <f>Dat_02!D322</f>
        <v>108.10243370537623</v>
      </c>
      <c r="G323" s="226">
        <f>Dat_02!E322</f>
        <v>108.10243370537623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44913</v>
      </c>
      <c r="D324" s="224"/>
      <c r="E324" s="226">
        <f>Dat_02!C323</f>
        <v>247.9712209903025</v>
      </c>
      <c r="F324" s="226">
        <f>Dat_02!D323</f>
        <v>108.10243370537623</v>
      </c>
      <c r="G324" s="226">
        <f>Dat_02!E323</f>
        <v>108.10243370537623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44914</v>
      </c>
      <c r="D325" s="224"/>
      <c r="E325" s="226">
        <f>Dat_02!C324</f>
        <v>269.60022292630441</v>
      </c>
      <c r="F325" s="226">
        <f>Dat_02!D324</f>
        <v>108.10243370537623</v>
      </c>
      <c r="G325" s="226">
        <f>Dat_02!E324</f>
        <v>108.10243370537623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44915</v>
      </c>
      <c r="D326" s="224"/>
      <c r="E326" s="226">
        <f>Dat_02!C325</f>
        <v>283.5932388583044</v>
      </c>
      <c r="F326" s="226">
        <f>Dat_02!D325</f>
        <v>108.10243370537623</v>
      </c>
      <c r="G326" s="226">
        <f>Dat_02!E325</f>
        <v>108.10243370537623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44916</v>
      </c>
      <c r="D327" s="224"/>
      <c r="E327" s="226">
        <f>Dat_02!C326</f>
        <v>216.41231130322751</v>
      </c>
      <c r="F327" s="226">
        <f>Dat_02!D326</f>
        <v>108.10243370537623</v>
      </c>
      <c r="G327" s="226">
        <f>Dat_02!E326</f>
        <v>108.10243370537623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44917</v>
      </c>
      <c r="D328" s="224"/>
      <c r="E328" s="226">
        <f>Dat_02!C327</f>
        <v>231.06819202322563</v>
      </c>
      <c r="F328" s="226">
        <f>Dat_02!D327</f>
        <v>108.10243370537623</v>
      </c>
      <c r="G328" s="226">
        <f>Dat_02!E327</f>
        <v>108.10243370537623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44918</v>
      </c>
      <c r="D329" s="224"/>
      <c r="E329" s="226">
        <f>Dat_02!C328</f>
        <v>208.50973759122655</v>
      </c>
      <c r="F329" s="226">
        <f>Dat_02!D328</f>
        <v>108.10243370537623</v>
      </c>
      <c r="G329" s="226">
        <f>Dat_02!E328</f>
        <v>108.10243370537623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44919</v>
      </c>
      <c r="D330" s="224"/>
      <c r="E330" s="226">
        <f>Dat_02!C329</f>
        <v>181.46844320322654</v>
      </c>
      <c r="F330" s="226">
        <f>Dat_02!D329</f>
        <v>108.10243370537623</v>
      </c>
      <c r="G330" s="226">
        <f>Dat_02!E329</f>
        <v>108.10243370537623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44920</v>
      </c>
      <c r="D331" s="224"/>
      <c r="E331" s="226">
        <f>Dat_02!C330</f>
        <v>167.11491751522655</v>
      </c>
      <c r="F331" s="226">
        <f>Dat_02!D330</f>
        <v>108.10243370537623</v>
      </c>
      <c r="G331" s="226">
        <f>Dat_02!E330</f>
        <v>108.10243370537623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44921</v>
      </c>
      <c r="D332" s="224"/>
      <c r="E332" s="226">
        <f>Dat_02!C331</f>
        <v>204.13234757522562</v>
      </c>
      <c r="F332" s="226">
        <f>Dat_02!D331</f>
        <v>108.10243370537623</v>
      </c>
      <c r="G332" s="226">
        <f>Dat_02!E331</f>
        <v>108.10243370537623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44922</v>
      </c>
      <c r="D333" s="224"/>
      <c r="E333" s="226">
        <f>Dat_02!C332</f>
        <v>234.34795938322748</v>
      </c>
      <c r="F333" s="226">
        <f>Dat_02!D332</f>
        <v>108.10243370537623</v>
      </c>
      <c r="G333" s="226">
        <f>Dat_02!E332</f>
        <v>108.10243370537623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44923</v>
      </c>
      <c r="D334" s="224"/>
      <c r="E334" s="226">
        <f>Dat_02!C333</f>
        <v>193.8002134387624</v>
      </c>
      <c r="F334" s="226">
        <f>Dat_02!D333</f>
        <v>108.10243370537623</v>
      </c>
      <c r="G334" s="226">
        <f>Dat_02!E333</f>
        <v>108.10243370537623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44924</v>
      </c>
      <c r="D335" s="224"/>
      <c r="E335" s="226">
        <f>Dat_02!C334</f>
        <v>196.19100491875963</v>
      </c>
      <c r="F335" s="226">
        <f>Dat_02!D334</f>
        <v>108.10243370537623</v>
      </c>
      <c r="G335" s="226">
        <f>Dat_02!E334</f>
        <v>108.10243370537623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44925</v>
      </c>
      <c r="D336" s="224"/>
      <c r="E336" s="226">
        <f>Dat_02!C335</f>
        <v>181.06590471476241</v>
      </c>
      <c r="F336" s="226">
        <f>Dat_02!D335</f>
        <v>108.10243370537623</v>
      </c>
      <c r="G336" s="226">
        <f>Dat_02!E335</f>
        <v>108.10243370537623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44926</v>
      </c>
      <c r="D337" s="224"/>
      <c r="E337" s="226">
        <f>Dat_02!C336</f>
        <v>181.0535762667615</v>
      </c>
      <c r="F337" s="226">
        <f>Dat_02!D336</f>
        <v>108.10243370537623</v>
      </c>
      <c r="G337" s="226">
        <f>Dat_02!E336</f>
        <v>108.10243370537623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44927</v>
      </c>
      <c r="D338" s="224"/>
      <c r="E338" s="226">
        <f>Dat_02!C337</f>
        <v>184.75735599076242</v>
      </c>
      <c r="F338" s="226">
        <f>Dat_02!D337</f>
        <v>119.44455644829111</v>
      </c>
      <c r="G338" s="226">
        <f>Dat_02!E337</f>
        <v>119.44455644829111</v>
      </c>
      <c r="I338" s="227">
        <f>Dat_02!G337</f>
        <v>0</v>
      </c>
      <c r="J338" s="233">
        <f>IF(Dat_02!H337=0,"",Dat_02!H337)</f>
        <v>2023</v>
      </c>
    </row>
    <row r="339" spans="2:10">
      <c r="B339" s="224" t="s">
        <v>196</v>
      </c>
      <c r="C339" s="225">
        <f>Dat_02!B338</f>
        <v>44928</v>
      </c>
      <c r="D339" s="224"/>
      <c r="E339" s="226">
        <f>Dat_02!C338</f>
        <v>244.67985851076057</v>
      </c>
      <c r="F339" s="226">
        <f>Dat_02!D338</f>
        <v>119.44455644829111</v>
      </c>
      <c r="G339" s="226">
        <f>Dat_02!E338</f>
        <v>119.44455644829111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44929</v>
      </c>
      <c r="D340" s="224"/>
      <c r="E340" s="226">
        <f>Dat_02!C339</f>
        <v>261.87291061476151</v>
      </c>
      <c r="F340" s="226">
        <f>Dat_02!D339</f>
        <v>119.44455644829111</v>
      </c>
      <c r="G340" s="226">
        <f>Dat_02!E339</f>
        <v>119.44455644829111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44930</v>
      </c>
      <c r="D341" s="224"/>
      <c r="E341" s="226">
        <f>Dat_02!C340</f>
        <v>209.71860584719701</v>
      </c>
      <c r="F341" s="226">
        <f>Dat_02!D340</f>
        <v>119.44455644829111</v>
      </c>
      <c r="G341" s="226">
        <f>Dat_02!E340</f>
        <v>119.44455644829111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44931</v>
      </c>
      <c r="D342" s="224"/>
      <c r="E342" s="226">
        <f>Dat_02!C341</f>
        <v>214.68212655219702</v>
      </c>
      <c r="F342" s="226">
        <f>Dat_02!D341</f>
        <v>119.44455644829111</v>
      </c>
      <c r="G342" s="226">
        <f>Dat_02!E341</f>
        <v>119.44455644829111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44932</v>
      </c>
      <c r="D343" s="224"/>
      <c r="E343" s="226">
        <f>Dat_02!C342</f>
        <v>202.65080127619512</v>
      </c>
      <c r="F343" s="226">
        <f>Dat_02!D342</f>
        <v>119.44455644829111</v>
      </c>
      <c r="G343" s="226">
        <f>Dat_02!E342</f>
        <v>119.44455644829111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44933</v>
      </c>
      <c r="D344" s="224"/>
      <c r="E344" s="226">
        <f>Dat_02!C343</f>
        <v>146.04670680019515</v>
      </c>
      <c r="F344" s="226">
        <f>Dat_02!D343</f>
        <v>119.44455644829111</v>
      </c>
      <c r="G344" s="226">
        <f>Dat_02!E343</f>
        <v>119.44455644829111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44934</v>
      </c>
      <c r="D345" s="224"/>
      <c r="E345" s="226">
        <f>Dat_02!C344</f>
        <v>152.47383951619699</v>
      </c>
      <c r="F345" s="226">
        <f>Dat_02!D344</f>
        <v>119.44455644829111</v>
      </c>
      <c r="G345" s="226">
        <f>Dat_02!E344</f>
        <v>119.44455644829111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44935</v>
      </c>
      <c r="D346" s="224"/>
      <c r="E346" s="226">
        <f>Dat_02!C345</f>
        <v>173.76520320419701</v>
      </c>
      <c r="F346" s="226">
        <f>Dat_02!D345</f>
        <v>119.44455644829111</v>
      </c>
      <c r="G346" s="226">
        <f>Dat_02!E345</f>
        <v>119.44455644829111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44936</v>
      </c>
      <c r="D347" s="224"/>
      <c r="E347" s="226">
        <f>Dat_02!C346</f>
        <v>220.39382234819513</v>
      </c>
      <c r="F347" s="226">
        <f>Dat_02!D346</f>
        <v>119.44455644829111</v>
      </c>
      <c r="G347" s="226">
        <f>Dat_02!E346</f>
        <v>119.44455644829111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44937</v>
      </c>
      <c r="D348" s="224"/>
      <c r="E348" s="226">
        <f>Dat_02!C347</f>
        <v>192.80566395746041</v>
      </c>
      <c r="F348" s="226">
        <f>Dat_02!D347</f>
        <v>119.44455644829111</v>
      </c>
      <c r="G348" s="226">
        <f>Dat_02!E347</f>
        <v>119.44455644829111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44938</v>
      </c>
      <c r="D349" s="224"/>
      <c r="E349" s="226">
        <f>Dat_02!C348</f>
        <v>204.73352045346039</v>
      </c>
      <c r="F349" s="226">
        <f>Dat_02!D348</f>
        <v>119.44455644829111</v>
      </c>
      <c r="G349" s="226">
        <f>Dat_02!E348</f>
        <v>119.44455644829111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44939</v>
      </c>
      <c r="D350" s="224"/>
      <c r="E350" s="226">
        <f>Dat_02!C349</f>
        <v>208.52852887346043</v>
      </c>
      <c r="F350" s="226">
        <f>Dat_02!D349</f>
        <v>119.44455644829111</v>
      </c>
      <c r="G350" s="226">
        <f>Dat_02!E349</f>
        <v>119.44455644829111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44940</v>
      </c>
      <c r="D351" s="224"/>
      <c r="E351" s="226">
        <f>Dat_02!C350</f>
        <v>185.32112553746228</v>
      </c>
      <c r="F351" s="226">
        <f>Dat_02!D350</f>
        <v>119.44455644829111</v>
      </c>
      <c r="G351" s="226">
        <f>Dat_02!E350</f>
        <v>119.44455644829111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44941</v>
      </c>
      <c r="D352" s="224"/>
      <c r="E352" s="226">
        <f>Dat_02!C351</f>
        <v>125.24761058545855</v>
      </c>
      <c r="F352" s="226">
        <f>Dat_02!D351</f>
        <v>119.44455644829111</v>
      </c>
      <c r="G352" s="226">
        <f>Dat_02!E351</f>
        <v>119.44455644829111</v>
      </c>
      <c r="I352" s="227">
        <f>Dat_02!G351</f>
        <v>119.44455644829111</v>
      </c>
      <c r="J352" s="233" t="str">
        <f>IF(Dat_02!H351=0,"",Dat_02!H351)</f>
        <v/>
      </c>
    </row>
    <row r="353" spans="2:10">
      <c r="B353" s="224"/>
      <c r="C353" s="225">
        <f>Dat_02!B352</f>
        <v>44942</v>
      </c>
      <c r="D353" s="224"/>
      <c r="E353" s="226">
        <f>Dat_02!C352</f>
        <v>143.21331817346228</v>
      </c>
      <c r="F353" s="226">
        <f>Dat_02!D352</f>
        <v>119.44455644829111</v>
      </c>
      <c r="G353" s="226">
        <f>Dat_02!E352</f>
        <v>119.44455644829111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44943</v>
      </c>
      <c r="D354" s="224"/>
      <c r="E354" s="226">
        <f>Dat_02!C353</f>
        <v>139.81863649845857</v>
      </c>
      <c r="F354" s="226">
        <f>Dat_02!D353</f>
        <v>119.44455644829111</v>
      </c>
      <c r="G354" s="226">
        <f>Dat_02!E353</f>
        <v>119.44455644829111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44944</v>
      </c>
      <c r="D355" s="224"/>
      <c r="E355" s="226">
        <f>Dat_02!C354</f>
        <v>210.31799327556047</v>
      </c>
      <c r="F355" s="226">
        <f>Dat_02!D354</f>
        <v>119.44455644829111</v>
      </c>
      <c r="G355" s="226">
        <f>Dat_02!E354</f>
        <v>119.44455644829111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44945</v>
      </c>
      <c r="D356" s="224"/>
      <c r="E356" s="226">
        <f>Dat_02!C355</f>
        <v>212.85371273355861</v>
      </c>
      <c r="F356" s="226">
        <f>Dat_02!D355</f>
        <v>119.44455644829111</v>
      </c>
      <c r="G356" s="226">
        <f>Dat_02!E355</f>
        <v>119.44455644829111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44946</v>
      </c>
      <c r="D357" s="224"/>
      <c r="E357" s="226">
        <f>Dat_02!C356</f>
        <v>233.69651104555675</v>
      </c>
      <c r="F357" s="226">
        <f>Dat_02!D356</f>
        <v>119.44455644829111</v>
      </c>
      <c r="G357" s="226">
        <f>Dat_02!E356</f>
        <v>119.44455644829111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44947</v>
      </c>
      <c r="D358" s="224"/>
      <c r="E358" s="226">
        <f>Dat_02!C357</f>
        <v>216.74085348956049</v>
      </c>
      <c r="F358" s="226">
        <f>Dat_02!D357</f>
        <v>119.44455644829111</v>
      </c>
      <c r="G358" s="226">
        <f>Dat_02!E357</f>
        <v>119.44455644829111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44948</v>
      </c>
      <c r="D359" s="224"/>
      <c r="E359" s="226">
        <f>Dat_02!C358</f>
        <v>209.38934882955857</v>
      </c>
      <c r="F359" s="226">
        <f>Dat_02!D358</f>
        <v>119.44455644829111</v>
      </c>
      <c r="G359" s="226">
        <f>Dat_02!E358</f>
        <v>119.44455644829111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44949</v>
      </c>
      <c r="D360" s="224"/>
      <c r="E360" s="226">
        <f>Dat_02!C359</f>
        <v>236.63857497755674</v>
      </c>
      <c r="F360" s="226">
        <f>Dat_02!D359</f>
        <v>119.44455644829111</v>
      </c>
      <c r="G360" s="226">
        <f>Dat_02!E359</f>
        <v>119.44455644829111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44950</v>
      </c>
      <c r="D361" s="224"/>
      <c r="E361" s="226">
        <f>Dat_02!C360</f>
        <v>265.77015223356045</v>
      </c>
      <c r="F361" s="226">
        <f>Dat_02!D360</f>
        <v>119.44455644829111</v>
      </c>
      <c r="G361" s="226">
        <f>Dat_02!E360</f>
        <v>119.44455644829111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44951</v>
      </c>
      <c r="D362" s="224"/>
      <c r="E362" s="226">
        <f>Dat_02!C361</f>
        <v>175.43269650291603</v>
      </c>
      <c r="F362" s="226">
        <f>Dat_02!D361</f>
        <v>119.44455644829111</v>
      </c>
      <c r="G362" s="226">
        <f>Dat_02!E361</f>
        <v>119.44455644829111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44952</v>
      </c>
      <c r="D363" s="224"/>
      <c r="E363" s="226">
        <f>Dat_02!C362</f>
        <v>171.15210955092161</v>
      </c>
      <c r="F363" s="226">
        <f>Dat_02!D362</f>
        <v>119.44455644829111</v>
      </c>
      <c r="G363" s="226">
        <f>Dat_02!E362</f>
        <v>119.44455644829111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44953</v>
      </c>
      <c r="D364" s="224"/>
      <c r="E364" s="226">
        <f>Dat_02!C363</f>
        <v>152.50442946691788</v>
      </c>
      <c r="F364" s="226">
        <f>Dat_02!D363</f>
        <v>119.44455644829111</v>
      </c>
      <c r="G364" s="226">
        <f>Dat_02!E363</f>
        <v>119.44455644829111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44954</v>
      </c>
      <c r="D365" s="224"/>
      <c r="E365" s="226">
        <f>Dat_02!C364</f>
        <v>118.75098253891976</v>
      </c>
      <c r="F365" s="226">
        <f>Dat_02!D364</f>
        <v>119.44455644829111</v>
      </c>
      <c r="G365" s="226">
        <f>Dat_02!E364</f>
        <v>118.75098253891976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44955</v>
      </c>
      <c r="D366" s="224"/>
      <c r="E366" s="226">
        <f>Dat_02!C365</f>
        <v>117.44109541892162</v>
      </c>
      <c r="F366" s="226">
        <f>Dat_02!D365</f>
        <v>119.44455644829111</v>
      </c>
      <c r="G366" s="226">
        <f>Dat_02!E365</f>
        <v>117.44109541892162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44956</v>
      </c>
      <c r="D367" s="224"/>
      <c r="E367" s="226">
        <f>Dat_02!C366</f>
        <v>167.47841404691789</v>
      </c>
      <c r="F367" s="226">
        <f>Dat_02!D366</f>
        <v>119.44455644829111</v>
      </c>
      <c r="G367" s="226">
        <f>Dat_02!E366</f>
        <v>119.44455644829111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44957</v>
      </c>
      <c r="D368" s="224"/>
      <c r="E368" s="226">
        <f>Dat_02!C367</f>
        <v>157.44045010691602</v>
      </c>
      <c r="F368" s="226">
        <f>Dat_02!D367</f>
        <v>119.44455644829111</v>
      </c>
      <c r="G368" s="226">
        <f>Dat_02!E367</f>
        <v>119.44455644829111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199</v>
      </c>
      <c r="C369" s="225">
        <f>Dat_02!B368</f>
        <v>44958</v>
      </c>
      <c r="D369" s="224"/>
      <c r="E369" s="226">
        <f>Dat_02!C368</f>
        <v>109.69644377138364</v>
      </c>
      <c r="F369" s="226">
        <f>Dat_02!D368</f>
        <v>127.90897946252304</v>
      </c>
      <c r="G369" s="226">
        <f>Dat_02!E368</f>
        <v>109.69644377138364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44959</v>
      </c>
      <c r="D370" s="224"/>
      <c r="E370" s="226">
        <f>Dat_02!C369</f>
        <v>110.93907483538176</v>
      </c>
      <c r="F370" s="226">
        <f>Dat_02!D369</f>
        <v>127.90897946252304</v>
      </c>
      <c r="G370" s="226">
        <f>Dat_02!E369</f>
        <v>110.93907483538176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44960</v>
      </c>
      <c r="D371" s="224"/>
      <c r="E371" s="226">
        <f>Dat_02!C370</f>
        <v>115.45928817137805</v>
      </c>
      <c r="F371" s="226">
        <f>Dat_02!D370</f>
        <v>127.90897946252304</v>
      </c>
      <c r="G371" s="226">
        <f>Dat_02!E370</f>
        <v>115.45928817137805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44961</v>
      </c>
      <c r="D372" s="224"/>
      <c r="E372" s="226">
        <f>Dat_02!C371</f>
        <v>67.379530903383639</v>
      </c>
      <c r="F372" s="226">
        <f>Dat_02!D371</f>
        <v>127.90897946252304</v>
      </c>
      <c r="G372" s="226">
        <f>Dat_02!E371</f>
        <v>67.379530903383639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44962</v>
      </c>
      <c r="D373" s="224"/>
      <c r="E373" s="226">
        <f>Dat_02!C372</f>
        <v>35.286046567381774</v>
      </c>
      <c r="F373" s="226">
        <f>Dat_02!D372</f>
        <v>127.90897946252304</v>
      </c>
      <c r="G373" s="226">
        <f>Dat_02!E372</f>
        <v>35.286046567381774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44963</v>
      </c>
      <c r="D374" s="224"/>
      <c r="E374" s="226">
        <f>Dat_02!C373</f>
        <v>54.936889847379902</v>
      </c>
      <c r="F374" s="226">
        <f>Dat_02!D373</f>
        <v>127.90897946252304</v>
      </c>
      <c r="G374" s="226">
        <f>Dat_02!E373</f>
        <v>54.936889847379902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44964</v>
      </c>
      <c r="D375" s="224"/>
      <c r="E375" s="226">
        <f>Dat_02!C374</f>
        <v>98.663010611379917</v>
      </c>
      <c r="F375" s="226">
        <f>Dat_02!D374</f>
        <v>127.90897946252304</v>
      </c>
      <c r="G375" s="226">
        <f>Dat_02!E374</f>
        <v>98.663010611379917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44965</v>
      </c>
      <c r="D376" s="224"/>
      <c r="E376" s="226">
        <f>Dat_02!C375</f>
        <v>105.74671553278</v>
      </c>
      <c r="F376" s="226">
        <f>Dat_02!D375</f>
        <v>127.90897946252304</v>
      </c>
      <c r="G376" s="226">
        <f>Dat_02!E375</f>
        <v>105.74671553278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44966</v>
      </c>
      <c r="D377" s="224"/>
      <c r="E377" s="226">
        <f>Dat_02!C376</f>
        <v>90.159075136778128</v>
      </c>
      <c r="F377" s="226">
        <f>Dat_02!D376</f>
        <v>127.90897946252304</v>
      </c>
      <c r="G377" s="226">
        <f>Dat_02!E376</f>
        <v>90.159075136778128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44967</v>
      </c>
      <c r="D378" s="224"/>
      <c r="E378" s="226">
        <f>Dat_02!C377</f>
        <v>92.669122980778141</v>
      </c>
      <c r="F378" s="226">
        <f>Dat_02!D377</f>
        <v>127.90897946252304</v>
      </c>
      <c r="G378" s="226">
        <f>Dat_02!E377</f>
        <v>92.669122980778141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44968</v>
      </c>
      <c r="D379" s="224"/>
      <c r="E379" s="226">
        <f>Dat_02!C378</f>
        <v>63.645498124776275</v>
      </c>
      <c r="F379" s="226">
        <f>Dat_02!D378</f>
        <v>127.90897946252304</v>
      </c>
      <c r="G379" s="226">
        <f>Dat_02!E378</f>
        <v>63.645498124776275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44969</v>
      </c>
      <c r="D380" s="224"/>
      <c r="E380" s="226">
        <f>Dat_02!C379</f>
        <v>58.624108388780002</v>
      </c>
      <c r="F380" s="226">
        <f>Dat_02!D379</f>
        <v>127.90897946252304</v>
      </c>
      <c r="G380" s="226">
        <f>Dat_02!E379</f>
        <v>58.624108388780002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44970</v>
      </c>
      <c r="D381" s="224"/>
      <c r="E381" s="226">
        <f>Dat_02!C380</f>
        <v>73.806724304778143</v>
      </c>
      <c r="F381" s="226">
        <f>Dat_02!D380</f>
        <v>127.90897946252304</v>
      </c>
      <c r="G381" s="226">
        <f>Dat_02!E380</f>
        <v>73.806724304778143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44971</v>
      </c>
      <c r="D382" s="224"/>
      <c r="E382" s="226">
        <f>Dat_02!C381</f>
        <v>62.580834532776279</v>
      </c>
      <c r="F382" s="226">
        <f>Dat_02!D381</f>
        <v>127.90897946252304</v>
      </c>
      <c r="G382" s="226">
        <f>Dat_02!E381</f>
        <v>62.580834532776279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44972</v>
      </c>
      <c r="D383" s="224"/>
      <c r="E383" s="226">
        <f>Dat_02!C382</f>
        <v>73.77204675838793</v>
      </c>
      <c r="F383" s="226">
        <f>Dat_02!D382</f>
        <v>127.90897946252304</v>
      </c>
      <c r="G383" s="226">
        <f>Dat_02!E382</f>
        <v>73.77204675838793</v>
      </c>
      <c r="I383" s="227">
        <f>Dat_02!G382</f>
        <v>127.90897946252304</v>
      </c>
      <c r="J383" s="233" t="str">
        <f>IF(Dat_02!H382=0,"",Dat_02!H382)</f>
        <v/>
      </c>
    </row>
    <row r="384" spans="2:10">
      <c r="B384" s="224"/>
      <c r="C384" s="225">
        <f>Dat_02!B383</f>
        <v>44973</v>
      </c>
      <c r="D384" s="224"/>
      <c r="E384" s="226">
        <f>Dat_02!C383</f>
        <v>76.179004566387931</v>
      </c>
      <c r="F384" s="226">
        <f>Dat_02!D383</f>
        <v>127.90897946252304</v>
      </c>
      <c r="G384" s="226">
        <f>Dat_02!E383</f>
        <v>76.179004566387931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44974</v>
      </c>
      <c r="D385" s="224"/>
      <c r="E385" s="226">
        <f>Dat_02!C384</f>
        <v>60.705458206387938</v>
      </c>
      <c r="F385" s="226">
        <f>Dat_02!D384</f>
        <v>127.90897946252304</v>
      </c>
      <c r="G385" s="226">
        <f>Dat_02!E384</f>
        <v>60.705458206387938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44975</v>
      </c>
      <c r="D386" s="224"/>
      <c r="E386" s="226">
        <f>Dat_02!C385</f>
        <v>55.492423114384202</v>
      </c>
      <c r="F386" s="226">
        <f>Dat_02!D385</f>
        <v>127.90897946252304</v>
      </c>
      <c r="G386" s="226">
        <f>Dat_02!E385</f>
        <v>55.492423114384202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44976</v>
      </c>
      <c r="D387" s="224"/>
      <c r="E387" s="226">
        <f>Dat_02!C386</f>
        <v>47.155717002386076</v>
      </c>
      <c r="F387" s="226">
        <f>Dat_02!D386</f>
        <v>127.90897946252304</v>
      </c>
      <c r="G387" s="226">
        <f>Dat_02!E386</f>
        <v>47.155717002386076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44977</v>
      </c>
      <c r="D388" s="224"/>
      <c r="E388" s="226">
        <f>Dat_02!C387</f>
        <v>55.316829946389802</v>
      </c>
      <c r="F388" s="226">
        <f>Dat_02!D387</f>
        <v>127.90897946252304</v>
      </c>
      <c r="G388" s="226">
        <f>Dat_02!E387</f>
        <v>55.316829946389802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44978</v>
      </c>
      <c r="D389" s="224"/>
      <c r="E389" s="226">
        <f>Dat_02!C388</f>
        <v>69.958321530386073</v>
      </c>
      <c r="F389" s="226">
        <f>Dat_02!D388</f>
        <v>127.90897946252304</v>
      </c>
      <c r="G389" s="226">
        <f>Dat_02!E388</f>
        <v>69.958321530386073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44979</v>
      </c>
      <c r="D390" s="224"/>
      <c r="E390" s="226">
        <f>Dat_02!C389</f>
        <v>79.308118382491884</v>
      </c>
      <c r="F390" s="226">
        <f>Dat_02!D389</f>
        <v>127.90897946252304</v>
      </c>
      <c r="G390" s="226">
        <f>Dat_02!E389</f>
        <v>79.308118382491884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44980</v>
      </c>
      <c r="D391" s="224"/>
      <c r="E391" s="226">
        <f>Dat_02!C390</f>
        <v>71.608538294493741</v>
      </c>
      <c r="F391" s="226">
        <f>Dat_02!D390</f>
        <v>127.90897946252304</v>
      </c>
      <c r="G391" s="226">
        <f>Dat_02!E390</f>
        <v>71.608538294493741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44981</v>
      </c>
      <c r="D392" s="224"/>
      <c r="E392" s="226">
        <f>Dat_02!C391</f>
        <v>87.803712022493741</v>
      </c>
      <c r="F392" s="226">
        <f>Dat_02!D391</f>
        <v>127.90897946252304</v>
      </c>
      <c r="G392" s="226">
        <f>Dat_02!E391</f>
        <v>87.803712022493741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44982</v>
      </c>
      <c r="D393" s="224"/>
      <c r="E393" s="226">
        <f>Dat_02!C392</f>
        <v>79.125568238490018</v>
      </c>
      <c r="F393" s="226">
        <f>Dat_02!D392</f>
        <v>127.90897946252304</v>
      </c>
      <c r="G393" s="226">
        <f>Dat_02!E392</f>
        <v>79.125568238490018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44983</v>
      </c>
      <c r="D394" s="224"/>
      <c r="E394" s="226">
        <f>Dat_02!C393</f>
        <v>40.344502714493743</v>
      </c>
      <c r="F394" s="226">
        <f>Dat_02!D393</f>
        <v>127.90897946252304</v>
      </c>
      <c r="G394" s="226">
        <f>Dat_02!E393</f>
        <v>40.344502714493743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44984</v>
      </c>
      <c r="D395" s="224"/>
      <c r="E395" s="226">
        <f>Dat_02!C394</f>
        <v>42.078752766493743</v>
      </c>
      <c r="F395" s="226">
        <f>Dat_02!D394</f>
        <v>127.90897946252304</v>
      </c>
      <c r="G395" s="226">
        <f>Dat_02!E394</f>
        <v>42.078752766493743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44985</v>
      </c>
      <c r="D396" s="224"/>
      <c r="E396" s="226">
        <f>Dat_02!C395</f>
        <v>59.996479074493742</v>
      </c>
      <c r="F396" s="226">
        <f>Dat_02!D395</f>
        <v>127.90897946252304</v>
      </c>
      <c r="G396" s="226">
        <f>Dat_02!E395</f>
        <v>59.996479074493742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44986</v>
      </c>
      <c r="D397" s="224"/>
      <c r="E397" s="226">
        <f>Dat_02!C396</f>
        <v>64.091979240687394</v>
      </c>
      <c r="F397" s="226">
        <f>Dat_02!D396</f>
        <v>128.18908398701601</v>
      </c>
      <c r="G397" s="226">
        <f>Dat_02!E396</f>
        <v>64.091979240687394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44987</v>
      </c>
      <c r="D398" s="224"/>
      <c r="E398" s="226">
        <f>Dat_02!C397</f>
        <v>65.819765584685541</v>
      </c>
      <c r="F398" s="226">
        <f>Dat_02!D397</f>
        <v>128.18908398701601</v>
      </c>
      <c r="G398" s="226">
        <f>Dat_02!E397</f>
        <v>65.819765584685541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44988</v>
      </c>
      <c r="D399" s="224"/>
      <c r="E399" s="226">
        <f>Dat_02!C398</f>
        <v>63.845628172687398</v>
      </c>
      <c r="F399" s="226">
        <f>Dat_02!D398</f>
        <v>128.18908398701601</v>
      </c>
      <c r="G399" s="226">
        <f>Dat_02!E398</f>
        <v>63.845628172687398</v>
      </c>
      <c r="I399" s="227">
        <f>Dat_02!G398</f>
        <v>0</v>
      </c>
      <c r="J399" s="233"/>
    </row>
    <row r="400" spans="2:10">
      <c r="B400" s="224"/>
      <c r="C400" s="225">
        <f>Dat_02!B399</f>
        <v>44989</v>
      </c>
      <c r="D400" s="224"/>
      <c r="E400" s="226">
        <f>Dat_02!C399</f>
        <v>68.848843408687387</v>
      </c>
      <c r="F400" s="226">
        <f>Dat_02!D399</f>
        <v>128.18908398701601</v>
      </c>
      <c r="G400" s="226">
        <f>Dat_02!E399</f>
        <v>68.848843408687387</v>
      </c>
      <c r="I400" s="227">
        <f>Dat_02!G399</f>
        <v>0</v>
      </c>
      <c r="J400" s="233"/>
    </row>
    <row r="401" spans="2:10">
      <c r="B401" s="224"/>
      <c r="C401" s="225">
        <f>Dat_02!B400</f>
        <v>44990</v>
      </c>
      <c r="D401" s="224"/>
      <c r="E401" s="226">
        <f>Dat_02!C400</f>
        <v>73.285303176687393</v>
      </c>
      <c r="F401" s="226">
        <f>Dat_02!D400</f>
        <v>128.18908398701601</v>
      </c>
      <c r="G401" s="226">
        <f>Dat_02!E400</f>
        <v>73.285303176687393</v>
      </c>
      <c r="I401" s="227">
        <f>Dat_02!G400</f>
        <v>0</v>
      </c>
      <c r="J401" s="233"/>
    </row>
    <row r="402" spans="2:10">
      <c r="B402" s="224"/>
      <c r="C402" s="225">
        <f>Dat_02!B401</f>
        <v>44991</v>
      </c>
      <c r="D402" s="224"/>
      <c r="E402" s="226">
        <f>Dat_02!C401</f>
        <v>65.150454980683676</v>
      </c>
      <c r="F402" s="226">
        <f>Dat_02!D401</f>
        <v>128.18908398701601</v>
      </c>
      <c r="G402" s="226">
        <f>Dat_02!E401</f>
        <v>65.150454980683676</v>
      </c>
      <c r="I402" s="227">
        <f>Dat_02!G401</f>
        <v>0</v>
      </c>
      <c r="J402" s="233"/>
    </row>
    <row r="403" spans="2:10">
      <c r="B403" s="224"/>
      <c r="C403" s="225">
        <f>Dat_02!B402</f>
        <v>44992</v>
      </c>
      <c r="D403" s="224"/>
      <c r="E403" s="226">
        <f>Dat_02!C402</f>
        <v>29.726404709689255</v>
      </c>
      <c r="F403" s="226">
        <f>Dat_02!D402</f>
        <v>128.18908398701601</v>
      </c>
      <c r="G403" s="226">
        <f>Dat_02!E402</f>
        <v>29.726404709689255</v>
      </c>
      <c r="I403" s="227">
        <f>Dat_02!G402</f>
        <v>0</v>
      </c>
      <c r="J403" s="233"/>
    </row>
    <row r="404" spans="2:10">
      <c r="B404" s="224"/>
      <c r="C404" s="225">
        <f>Dat_02!B403</f>
        <v>44993</v>
      </c>
      <c r="D404" s="224"/>
      <c r="E404" s="226">
        <f>Dat_02!C403</f>
        <v>84.360668918236271</v>
      </c>
      <c r="F404" s="226">
        <f>Dat_02!D403</f>
        <v>128.18908398701601</v>
      </c>
      <c r="G404" s="226">
        <f>Dat_02!E403</f>
        <v>84.360668918236271</v>
      </c>
      <c r="I404" s="227">
        <f>Dat_02!G403</f>
        <v>0</v>
      </c>
      <c r="J404" s="233"/>
    </row>
    <row r="405" spans="2:10">
      <c r="B405" s="224"/>
      <c r="C405" s="225">
        <f>Dat_02!B404</f>
        <v>44994</v>
      </c>
      <c r="D405" s="224"/>
      <c r="E405" s="226">
        <f>Dat_02!C404</f>
        <v>81.907544380236274</v>
      </c>
      <c r="F405" s="226">
        <f>Dat_02!D404</f>
        <v>128.18908398701601</v>
      </c>
      <c r="G405" s="226">
        <f>Dat_02!E404</f>
        <v>81.907544380236274</v>
      </c>
      <c r="I405" s="227">
        <f>Dat_02!G404</f>
        <v>0</v>
      </c>
      <c r="J405" s="233"/>
    </row>
    <row r="406" spans="2:10">
      <c r="B406" s="224"/>
      <c r="C406" s="225">
        <f>Dat_02!B405</f>
        <v>44995</v>
      </c>
      <c r="D406" s="224"/>
      <c r="E406" s="226">
        <f>Dat_02!C405</f>
        <v>75.485651818238139</v>
      </c>
      <c r="F406" s="226">
        <f>Dat_02!D405</f>
        <v>128.18908398701601</v>
      </c>
      <c r="G406" s="226">
        <f>Dat_02!E405</f>
        <v>75.485651818238139</v>
      </c>
      <c r="I406" s="227">
        <f>Dat_02!G405</f>
        <v>0</v>
      </c>
      <c r="J406" s="233"/>
    </row>
    <row r="407" spans="2:10">
      <c r="B407" s="224"/>
      <c r="C407" s="225">
        <f>Dat_02!B406</f>
        <v>44996</v>
      </c>
      <c r="D407" s="224"/>
      <c r="E407" s="226">
        <f>Dat_02!C406</f>
        <v>73.822267547238127</v>
      </c>
      <c r="F407" s="226">
        <f>Dat_02!D406</f>
        <v>128.18908398701601</v>
      </c>
      <c r="G407" s="226">
        <f>Dat_02!E406</f>
        <v>73.822267547238127</v>
      </c>
      <c r="I407" s="227">
        <f>Dat_02!G406</f>
        <v>0</v>
      </c>
      <c r="J407" s="233"/>
    </row>
    <row r="408" spans="2:10">
      <c r="B408" s="224"/>
      <c r="C408" s="225">
        <f>Dat_02!B407</f>
        <v>44997</v>
      </c>
      <c r="D408" s="224"/>
      <c r="E408" s="226">
        <f>Dat_02!C407</f>
        <v>92.400156339236275</v>
      </c>
      <c r="F408" s="226">
        <f>Dat_02!D407</f>
        <v>128.18908398701601</v>
      </c>
      <c r="G408" s="226">
        <f>Dat_02!E407</f>
        <v>92.400156339236275</v>
      </c>
      <c r="I408" s="227">
        <f>Dat_02!G407</f>
        <v>0</v>
      </c>
      <c r="J408" s="233"/>
    </row>
    <row r="409" spans="2:10">
      <c r="B409" s="224"/>
      <c r="C409" s="225">
        <f>Dat_02!B408</f>
        <v>44998</v>
      </c>
      <c r="D409" s="224"/>
      <c r="E409" s="226">
        <f>Dat_02!C408</f>
        <v>82.96517933123441</v>
      </c>
      <c r="F409" s="226">
        <f>Dat_02!D408</f>
        <v>128.18908398701601</v>
      </c>
      <c r="G409" s="226">
        <f>Dat_02!E408</f>
        <v>82.96517933123441</v>
      </c>
      <c r="I409" s="227">
        <f>Dat_02!G408</f>
        <v>0</v>
      </c>
      <c r="J409" s="233"/>
    </row>
    <row r="410" spans="2:10">
      <c r="B410" s="224"/>
      <c r="C410" s="225">
        <f>Dat_02!B409</f>
        <v>44999</v>
      </c>
      <c r="D410" s="224"/>
      <c r="E410" s="226">
        <f>Dat_02!C409</f>
        <v>92.232445647236275</v>
      </c>
      <c r="F410" s="226">
        <f>Dat_02!D409</f>
        <v>128.18908398701601</v>
      </c>
      <c r="G410" s="226">
        <f>Dat_02!E409</f>
        <v>92.232445647236275</v>
      </c>
      <c r="I410" s="227">
        <f>Dat_02!G409</f>
        <v>0</v>
      </c>
      <c r="J410" s="233"/>
    </row>
    <row r="411" spans="2:10">
      <c r="B411" s="224"/>
      <c r="C411" s="225">
        <f>Dat_02!B410</f>
        <v>45000</v>
      </c>
      <c r="D411" s="224"/>
      <c r="E411" s="226">
        <f>Dat_02!C410</f>
        <v>124.43187104481936</v>
      </c>
      <c r="F411" s="226">
        <f>Dat_02!D410</f>
        <v>128.18908398701601</v>
      </c>
      <c r="G411" s="226">
        <f>Dat_02!E410</f>
        <v>124.43187104481936</v>
      </c>
      <c r="I411" s="227">
        <f>Dat_02!G410</f>
        <v>128.18908398701601</v>
      </c>
      <c r="J411" s="233"/>
    </row>
    <row r="412" spans="2:10">
      <c r="B412" s="224"/>
      <c r="C412" s="225">
        <f>Dat_02!B411</f>
        <v>45001</v>
      </c>
      <c r="D412" s="224"/>
      <c r="E412" s="226">
        <f>Dat_02!C411</f>
        <v>96.044287556819356</v>
      </c>
      <c r="F412" s="226">
        <f>Dat_02!D411</f>
        <v>128.18908398701601</v>
      </c>
      <c r="G412" s="226">
        <f>Dat_02!E411</f>
        <v>96.044287556819356</v>
      </c>
      <c r="I412" s="227">
        <f>Dat_02!G411</f>
        <v>0</v>
      </c>
      <c r="J412" s="233"/>
    </row>
    <row r="413" spans="2:10">
      <c r="B413" s="224"/>
      <c r="C413" s="225">
        <f>Dat_02!B412</f>
        <v>45002</v>
      </c>
      <c r="D413" s="224"/>
      <c r="E413" s="226">
        <f>Dat_02!C412</f>
        <v>91.691753812819371</v>
      </c>
      <c r="F413" s="226">
        <f>Dat_02!D412</f>
        <v>128.18908398701601</v>
      </c>
      <c r="G413" s="226">
        <f>Dat_02!E412</f>
        <v>91.691753812819371</v>
      </c>
      <c r="I413" s="227">
        <f>Dat_02!G412</f>
        <v>0</v>
      </c>
      <c r="J413" s="233"/>
    </row>
    <row r="414" spans="2:10">
      <c r="B414" s="224"/>
      <c r="C414" s="225">
        <f>Dat_02!B413</f>
        <v>45003</v>
      </c>
      <c r="D414" s="224"/>
      <c r="E414" s="226">
        <f>Dat_02!C413</f>
        <v>103.27007991681936</v>
      </c>
      <c r="F414" s="226">
        <f>Dat_02!D413</f>
        <v>128.18908398701601</v>
      </c>
      <c r="G414" s="226">
        <f>Dat_02!E413</f>
        <v>103.27007991681936</v>
      </c>
      <c r="I414" s="227">
        <f>Dat_02!G413</f>
        <v>0</v>
      </c>
      <c r="J414" s="233"/>
    </row>
    <row r="415" spans="2:10">
      <c r="B415" s="224"/>
      <c r="C415" s="225">
        <f>Dat_02!B414</f>
        <v>45004</v>
      </c>
      <c r="D415" s="224"/>
      <c r="E415" s="226">
        <f>Dat_02!C414</f>
        <v>95.511306064821227</v>
      </c>
      <c r="F415" s="226">
        <f>Dat_02!D414</f>
        <v>128.18908398701601</v>
      </c>
      <c r="G415" s="226">
        <f>Dat_02!E414</f>
        <v>95.511306064821227</v>
      </c>
      <c r="I415" s="227">
        <f>Dat_02!G414</f>
        <v>0</v>
      </c>
      <c r="J415" s="233"/>
    </row>
    <row r="416" spans="2:10">
      <c r="B416" s="224"/>
      <c r="C416" s="225">
        <f>Dat_02!B415</f>
        <v>45005</v>
      </c>
      <c r="D416" s="224"/>
      <c r="E416" s="226">
        <f>Dat_02!C415</f>
        <v>113.3886712728175</v>
      </c>
      <c r="F416" s="226">
        <f>Dat_02!D415</f>
        <v>128.18908398701601</v>
      </c>
      <c r="G416" s="226">
        <f>Dat_02!E415</f>
        <v>113.3886712728175</v>
      </c>
      <c r="I416" s="227">
        <f>Dat_02!G415</f>
        <v>0</v>
      </c>
      <c r="J416" s="233"/>
    </row>
    <row r="417" spans="2:10">
      <c r="B417" s="224"/>
      <c r="C417" s="225">
        <f>Dat_02!B416</f>
        <v>45006</v>
      </c>
      <c r="D417" s="224"/>
      <c r="E417" s="226">
        <f>Dat_02!C416</f>
        <v>112.87991530081936</v>
      </c>
      <c r="F417" s="226">
        <f>Dat_02!D416</f>
        <v>128.18908398701601</v>
      </c>
      <c r="G417" s="226">
        <f>Dat_02!E416</f>
        <v>112.87991530081936</v>
      </c>
      <c r="I417" s="227">
        <f>Dat_02!G416</f>
        <v>0</v>
      </c>
      <c r="J417" s="233"/>
    </row>
    <row r="418" spans="2:10">
      <c r="B418" s="224"/>
      <c r="C418" s="225">
        <f>Dat_02!B417</f>
        <v>45007</v>
      </c>
      <c r="D418" s="224"/>
      <c r="E418" s="226">
        <f>Dat_02!C417</f>
        <v>85.663567835179578</v>
      </c>
      <c r="F418" s="226">
        <f>Dat_02!D417</f>
        <v>128.18908398701601</v>
      </c>
      <c r="G418" s="226">
        <f>Dat_02!E417</f>
        <v>85.663567835179578</v>
      </c>
      <c r="I418" s="227">
        <f>Dat_02!G417</f>
        <v>0</v>
      </c>
      <c r="J418" s="233"/>
    </row>
    <row r="419" spans="2:10">
      <c r="B419" s="224"/>
      <c r="C419" s="225">
        <f>Dat_02!B418</f>
        <v>45008</v>
      </c>
      <c r="D419" s="224"/>
      <c r="E419" s="226">
        <f>Dat_02!C418</f>
        <v>75.502702003183316</v>
      </c>
      <c r="F419" s="226">
        <f>Dat_02!D418</f>
        <v>128.18908398701601</v>
      </c>
      <c r="G419" s="226">
        <f>Dat_02!E418</f>
        <v>75.502702003183316</v>
      </c>
      <c r="I419" s="227">
        <f>Dat_02!G418</f>
        <v>0</v>
      </c>
      <c r="J419" s="233"/>
    </row>
    <row r="420" spans="2:10">
      <c r="B420" s="224"/>
      <c r="C420" s="225">
        <f>Dat_02!B419</f>
        <v>45009</v>
      </c>
      <c r="D420" s="224"/>
      <c r="E420" s="226">
        <f>Dat_02!C419</f>
        <v>72.755112667177713</v>
      </c>
      <c r="F420" s="226">
        <f>Dat_02!D419</f>
        <v>128.18908398701601</v>
      </c>
      <c r="G420" s="226">
        <f>Dat_02!E419</f>
        <v>72.755112667177713</v>
      </c>
      <c r="I420" s="227">
        <f>Dat_02!G419</f>
        <v>0</v>
      </c>
      <c r="J420" s="233"/>
    </row>
    <row r="421" spans="2:10">
      <c r="B421" s="224"/>
      <c r="C421" s="225">
        <f>Dat_02!B420</f>
        <v>45010</v>
      </c>
      <c r="D421" s="224"/>
      <c r="E421" s="226">
        <f>Dat_02!C420</f>
        <v>62.116361844181441</v>
      </c>
      <c r="F421" s="226">
        <f>Dat_02!D420</f>
        <v>128.18908398701601</v>
      </c>
      <c r="G421" s="226">
        <f>Dat_02!E420</f>
        <v>62.116361844181441</v>
      </c>
      <c r="I421" s="227">
        <f>Dat_02!G420</f>
        <v>0</v>
      </c>
      <c r="J421" s="233"/>
    </row>
    <row r="422" spans="2:10">
      <c r="B422" s="224"/>
      <c r="C422" s="225">
        <f>Dat_02!B421</f>
        <v>45011</v>
      </c>
      <c r="D422" s="224"/>
      <c r="E422" s="226">
        <f>Dat_02!C421</f>
        <v>47.913730123179569</v>
      </c>
      <c r="F422" s="226">
        <f>Dat_02!D421</f>
        <v>128.18908398701601</v>
      </c>
      <c r="G422" s="226">
        <f>Dat_02!E421</f>
        <v>47.913730123179569</v>
      </c>
      <c r="I422" s="227">
        <f>Dat_02!G421</f>
        <v>0</v>
      </c>
      <c r="J422" s="233"/>
    </row>
    <row r="423" spans="2:10">
      <c r="B423" s="224"/>
      <c r="C423" s="225">
        <f>Dat_02!B422</f>
        <v>45012</v>
      </c>
      <c r="D423" s="224"/>
      <c r="E423" s="226">
        <f>Dat_02!C422</f>
        <v>85.26875574318143</v>
      </c>
      <c r="F423" s="226">
        <f>Dat_02!D422</f>
        <v>128.18908398701601</v>
      </c>
      <c r="G423" s="226">
        <f>Dat_02!E422</f>
        <v>85.26875574318143</v>
      </c>
      <c r="I423" s="227">
        <f>Dat_02!G422</f>
        <v>0</v>
      </c>
      <c r="J423" s="233"/>
    </row>
    <row r="424" spans="2:10">
      <c r="B424" s="224"/>
      <c r="C424" s="225">
        <f>Dat_02!B423</f>
        <v>45013</v>
      </c>
      <c r="D424" s="224"/>
      <c r="E424" s="226">
        <f>Dat_02!C423</f>
        <v>98.424402666181436</v>
      </c>
      <c r="F424" s="226">
        <f>Dat_02!D423</f>
        <v>128.18908398701601</v>
      </c>
      <c r="G424" s="226">
        <f>Dat_02!E423</f>
        <v>98.424402666181436</v>
      </c>
      <c r="I424" s="227">
        <f>Dat_02!G423</f>
        <v>0</v>
      </c>
      <c r="J424" s="233"/>
    </row>
    <row r="425" spans="2:10">
      <c r="B425" s="224"/>
      <c r="C425" s="225">
        <f>Dat_02!B424</f>
        <v>45014</v>
      </c>
      <c r="D425" s="224"/>
      <c r="E425" s="226">
        <f>Dat_02!C424</f>
        <v>64.691698202706135</v>
      </c>
      <c r="F425" s="226">
        <f>Dat_02!D424</f>
        <v>128.18908398701601</v>
      </c>
      <c r="G425" s="226">
        <f>Dat_02!E424</f>
        <v>64.691698202706135</v>
      </c>
      <c r="I425" s="227">
        <f>Dat_02!G424</f>
        <v>0</v>
      </c>
      <c r="J425" s="233"/>
    </row>
    <row r="426" spans="2:10">
      <c r="B426" s="224"/>
      <c r="C426" s="225">
        <f>Dat_02!B425</f>
        <v>45015</v>
      </c>
      <c r="D426" s="224"/>
      <c r="E426" s="226">
        <f>Dat_02!C425</f>
        <v>59.011945382707992</v>
      </c>
      <c r="F426" s="226">
        <f>Dat_02!D425</f>
        <v>128.18908398701601</v>
      </c>
      <c r="G426" s="226">
        <f>Dat_02!E425</f>
        <v>59.011945382707992</v>
      </c>
      <c r="I426" s="227">
        <f>Dat_02!G425</f>
        <v>0</v>
      </c>
      <c r="J426" s="233"/>
    </row>
    <row r="427" spans="2:10">
      <c r="B427" s="224"/>
      <c r="C427" s="225">
        <f>Dat_02!B426</f>
        <v>45016</v>
      </c>
      <c r="D427" s="224"/>
      <c r="E427" s="226">
        <f>Dat_02!C426</f>
        <v>53.312698355709855</v>
      </c>
      <c r="F427" s="226">
        <f>Dat_02!D426</f>
        <v>128.18908398701601</v>
      </c>
      <c r="G427" s="226">
        <f>Dat_02!E426</f>
        <v>53.312698355709855</v>
      </c>
      <c r="I427" s="227">
        <f>Dat_02!G426</f>
        <v>0</v>
      </c>
      <c r="J427" s="233"/>
    </row>
    <row r="428" spans="2:10">
      <c r="B428" s="224"/>
      <c r="C428" s="225">
        <f>Dat_02!B427</f>
        <v>45017</v>
      </c>
      <c r="D428" s="224"/>
      <c r="E428" s="226">
        <f>Dat_02!C427</f>
        <v>42.493725209706128</v>
      </c>
      <c r="F428" s="226">
        <f>Dat_02!D427</f>
        <v>125.90182729691037</v>
      </c>
      <c r="G428" s="226">
        <f>Dat_02!E427</f>
        <v>42.493725209706128</v>
      </c>
      <c r="I428" s="227">
        <f>Dat_02!G427</f>
        <v>0</v>
      </c>
      <c r="J428" s="233"/>
    </row>
    <row r="429" spans="2:10">
      <c r="B429" s="224"/>
      <c r="C429" s="225">
        <f>Dat_02!B428</f>
        <v>45018</v>
      </c>
      <c r="D429" s="224"/>
      <c r="E429" s="226">
        <f>Dat_02!C428</f>
        <v>36.462962470707993</v>
      </c>
      <c r="F429" s="226">
        <f>Dat_02!D428</f>
        <v>125.90182729691037</v>
      </c>
      <c r="G429" s="226">
        <f>Dat_02!E428</f>
        <v>36.462962470707993</v>
      </c>
      <c r="I429" s="227">
        <f>Dat_02!G428</f>
        <v>0</v>
      </c>
      <c r="J429" s="233"/>
    </row>
    <row r="430" spans="2:10">
      <c r="B430" s="224"/>
      <c r="C430" s="225">
        <f>Dat_02!B429</f>
        <v>45019</v>
      </c>
      <c r="D430" s="224"/>
      <c r="E430" s="226">
        <f>Dat_02!C429</f>
        <v>71.586927515707998</v>
      </c>
      <c r="F430" s="226">
        <f>Dat_02!D429</f>
        <v>125.90182729691037</v>
      </c>
      <c r="G430" s="226">
        <f>Dat_02!E429</f>
        <v>71.586927515707998</v>
      </c>
      <c r="I430" s="227">
        <f>Dat_02!G429</f>
        <v>0</v>
      </c>
      <c r="J430" s="233"/>
    </row>
    <row r="431" spans="2:10">
      <c r="B431" s="224"/>
      <c r="C431" s="225">
        <f>Dat_02!B430</f>
        <v>45020</v>
      </c>
      <c r="D431" s="224"/>
      <c r="E431" s="226">
        <f>Dat_02!C430</f>
        <v>57.255484254709863</v>
      </c>
      <c r="F431" s="226">
        <f>Dat_02!D430</f>
        <v>125.90182729691037</v>
      </c>
      <c r="G431" s="226">
        <f>Dat_02!E430</f>
        <v>57.255484254709863</v>
      </c>
      <c r="I431" s="227">
        <f>Dat_02!G430</f>
        <v>0</v>
      </c>
      <c r="J431" s="233"/>
    </row>
    <row r="432" spans="2:10">
      <c r="B432" s="224"/>
      <c r="C432" s="225">
        <f>Dat_02!B431</f>
        <v>45021</v>
      </c>
      <c r="D432" s="224"/>
      <c r="E432" s="226">
        <f>Dat_02!C431</f>
        <v>64.599635284221606</v>
      </c>
      <c r="F432" s="226">
        <f>Dat_02!D431</f>
        <v>125.90182729691037</v>
      </c>
      <c r="G432" s="226">
        <f>Dat_02!E431</f>
        <v>64.599635284221606</v>
      </c>
      <c r="I432" s="227">
        <f>Dat_02!G431</f>
        <v>0</v>
      </c>
      <c r="J432" s="233"/>
    </row>
    <row r="433" spans="2:10">
      <c r="B433" s="224"/>
      <c r="C433" s="225">
        <f>Dat_02!B432</f>
        <v>45022</v>
      </c>
      <c r="D433" s="224"/>
      <c r="E433" s="226">
        <f>Dat_02!C432</f>
        <v>46.730263355221595</v>
      </c>
      <c r="F433" s="226">
        <f>Dat_02!D432</f>
        <v>125.90182729691037</v>
      </c>
      <c r="G433" s="226">
        <f>Dat_02!E432</f>
        <v>46.730263355221595</v>
      </c>
      <c r="I433" s="227">
        <f>Dat_02!G432</f>
        <v>0</v>
      </c>
      <c r="J433" s="233"/>
    </row>
    <row r="434" spans="2:10">
      <c r="B434" s="224"/>
      <c r="C434" s="225">
        <f>Dat_02!B433</f>
        <v>45023</v>
      </c>
      <c r="D434" s="224"/>
      <c r="E434" s="226">
        <f>Dat_02!C433</f>
        <v>37.4792726572216</v>
      </c>
      <c r="F434" s="226">
        <f>Dat_02!D433</f>
        <v>125.90182729691037</v>
      </c>
      <c r="G434" s="226">
        <f>Dat_02!E433</f>
        <v>37.4792726572216</v>
      </c>
      <c r="I434" s="227">
        <f>Dat_02!G433</f>
        <v>0</v>
      </c>
      <c r="J434" s="233"/>
    </row>
    <row r="435" spans="2:10">
      <c r="B435" s="224"/>
      <c r="C435" s="225">
        <f>Dat_02!B434</f>
        <v>45024</v>
      </c>
      <c r="D435" s="224"/>
      <c r="E435" s="226">
        <f>Dat_02!C434</f>
        <v>46.00130915122346</v>
      </c>
      <c r="F435" s="226">
        <f>Dat_02!D434</f>
        <v>125.90182729691037</v>
      </c>
      <c r="G435" s="226">
        <f>Dat_02!E434</f>
        <v>46.00130915122346</v>
      </c>
      <c r="I435" s="227">
        <f>Dat_02!G434</f>
        <v>0</v>
      </c>
      <c r="J435" s="233"/>
    </row>
    <row r="436" spans="2:10">
      <c r="B436" s="224"/>
      <c r="C436" s="225">
        <f>Dat_02!B435</f>
        <v>45025</v>
      </c>
      <c r="D436" s="224"/>
      <c r="E436" s="226">
        <f>Dat_02!C435</f>
        <v>35.098987776223453</v>
      </c>
      <c r="F436" s="226">
        <f>Dat_02!D435</f>
        <v>125.90182729691037</v>
      </c>
      <c r="G436" s="226">
        <f>Dat_02!E435</f>
        <v>35.098987776223453</v>
      </c>
      <c r="I436" s="227">
        <f>Dat_02!G435</f>
        <v>0</v>
      </c>
      <c r="J436" s="233"/>
    </row>
    <row r="437" spans="2:10">
      <c r="B437" s="224"/>
      <c r="C437" s="225">
        <f>Dat_02!B436</f>
        <v>45026</v>
      </c>
      <c r="D437" s="224"/>
      <c r="E437" s="226">
        <f>Dat_02!C436</f>
        <v>30.006082424221596</v>
      </c>
      <c r="F437" s="226">
        <f>Dat_02!D436</f>
        <v>125.90182729691037</v>
      </c>
      <c r="G437" s="226">
        <f>Dat_02!E436</f>
        <v>30.006082424221596</v>
      </c>
      <c r="I437" s="227">
        <f>Dat_02!G436</f>
        <v>0</v>
      </c>
      <c r="J437" s="233"/>
    </row>
    <row r="438" spans="2:10">
      <c r="B438" s="224"/>
      <c r="C438" s="225">
        <f>Dat_02!B437</f>
        <v>45027</v>
      </c>
      <c r="D438" s="224"/>
      <c r="E438" s="226">
        <f>Dat_02!C437</f>
        <v>50.322251453221597</v>
      </c>
      <c r="F438" s="226">
        <f>Dat_02!D437</f>
        <v>125.90182729691037</v>
      </c>
      <c r="G438" s="226">
        <f>Dat_02!E437</f>
        <v>50.322251453221597</v>
      </c>
      <c r="I438" s="227">
        <f>Dat_02!G437</f>
        <v>0</v>
      </c>
      <c r="J438" s="233"/>
    </row>
    <row r="439" spans="2:10">
      <c r="B439" s="224"/>
      <c r="C439" s="225">
        <f>Dat_02!B438</f>
        <v>45028</v>
      </c>
      <c r="D439" s="224"/>
      <c r="E439" s="226">
        <f>Dat_02!C438</f>
        <v>26.62239486300227</v>
      </c>
      <c r="F439" s="226">
        <f>Dat_02!D438</f>
        <v>125.90182729691037</v>
      </c>
      <c r="G439" s="226">
        <f>Dat_02!E438</f>
        <v>26.62239486300227</v>
      </c>
      <c r="I439" s="227">
        <f>Dat_02!G438</f>
        <v>0</v>
      </c>
      <c r="J439" s="233"/>
    </row>
    <row r="440" spans="2:10">
      <c r="B440" s="224"/>
      <c r="C440" s="225">
        <f>Dat_02!B439</f>
        <v>45029</v>
      </c>
      <c r="D440" s="224"/>
      <c r="E440" s="226">
        <f>Dat_02!C439</f>
        <v>33.460726938004143</v>
      </c>
      <c r="F440" s="226">
        <f>Dat_02!D439</f>
        <v>125.90182729691037</v>
      </c>
      <c r="G440" s="226">
        <f>Dat_02!E439</f>
        <v>33.460726938004143</v>
      </c>
      <c r="I440" s="227">
        <f>Dat_02!G439</f>
        <v>0</v>
      </c>
      <c r="J440" s="233"/>
    </row>
    <row r="441" spans="2:10">
      <c r="B441" s="224"/>
      <c r="C441" s="225">
        <f>Dat_02!B440</f>
        <v>45030</v>
      </c>
      <c r="D441" s="224"/>
      <c r="E441" s="226">
        <f>Dat_02!C440</f>
        <v>32.087652683002275</v>
      </c>
      <c r="F441" s="226">
        <f>Dat_02!D440</f>
        <v>125.90182729691037</v>
      </c>
      <c r="G441" s="226">
        <f>Dat_02!E440</f>
        <v>32.087652683002275</v>
      </c>
      <c r="I441" s="227">
        <f>Dat_02!G440</f>
        <v>0</v>
      </c>
      <c r="J441" s="233"/>
    </row>
    <row r="442" spans="2:10">
      <c r="B442" s="224"/>
      <c r="C442" s="225">
        <f>Dat_02!B441</f>
        <v>45031</v>
      </c>
      <c r="D442" s="224"/>
      <c r="E442" s="226">
        <f>Dat_02!C441</f>
        <v>26.979100495002275</v>
      </c>
      <c r="F442" s="226">
        <f>Dat_02!D441</f>
        <v>125.90182729691037</v>
      </c>
      <c r="G442" s="226">
        <f>Dat_02!E441</f>
        <v>26.979100495002275</v>
      </c>
      <c r="I442" s="227">
        <f>Dat_02!G441</f>
        <v>125.90182729691037</v>
      </c>
      <c r="J442" s="233"/>
    </row>
    <row r="443" spans="2:10">
      <c r="B443" s="224"/>
      <c r="C443" s="225">
        <f>Dat_02!B442</f>
        <v>45032</v>
      </c>
      <c r="D443" s="224"/>
      <c r="E443" s="226">
        <f>Dat_02!C442</f>
        <v>23.588325971002277</v>
      </c>
      <c r="F443" s="226">
        <f>Dat_02!D442</f>
        <v>125.90182729691037</v>
      </c>
      <c r="G443" s="226">
        <f>Dat_02!E442</f>
        <v>23.588325971002277</v>
      </c>
      <c r="I443" s="227">
        <f>Dat_02!G442</f>
        <v>0</v>
      </c>
      <c r="J443" s="233"/>
    </row>
    <row r="444" spans="2:10">
      <c r="B444" s="224"/>
      <c r="C444" s="225">
        <f>Dat_02!B443</f>
        <v>45033</v>
      </c>
      <c r="D444" s="224"/>
      <c r="E444" s="226">
        <f>Dat_02!C443</f>
        <v>40.381294851002274</v>
      </c>
      <c r="F444" s="226">
        <f>Dat_02!D443</f>
        <v>125.90182729691037</v>
      </c>
      <c r="G444" s="226">
        <f>Dat_02!E443</f>
        <v>40.381294851002274</v>
      </c>
      <c r="I444" s="227">
        <f>Dat_02!G443</f>
        <v>0</v>
      </c>
      <c r="J444" s="233"/>
    </row>
    <row r="445" spans="2:10">
      <c r="B445" s="224"/>
      <c r="C445" s="225">
        <f>Dat_02!B444</f>
        <v>45034</v>
      </c>
      <c r="D445" s="224"/>
      <c r="E445" s="226">
        <f>Dat_02!C444</f>
        <v>41.698311407002272</v>
      </c>
      <c r="F445" s="226">
        <f>Dat_02!D444</f>
        <v>125.90182729691037</v>
      </c>
      <c r="G445" s="226">
        <f>Dat_02!E444</f>
        <v>41.698311407002272</v>
      </c>
      <c r="I445" s="227">
        <f>Dat_02!G444</f>
        <v>0</v>
      </c>
      <c r="J445" s="233"/>
    </row>
    <row r="446" spans="2:10">
      <c r="B446" s="224"/>
      <c r="C446" s="225">
        <f>Dat_02!B445</f>
        <v>45035</v>
      </c>
      <c r="D446" s="224"/>
      <c r="E446" s="226">
        <f>Dat_02!C445</f>
        <v>38.459751478523017</v>
      </c>
      <c r="F446" s="226">
        <f>Dat_02!D445</f>
        <v>125.90182729691037</v>
      </c>
      <c r="G446" s="226">
        <f>Dat_02!E445</f>
        <v>38.459751478523017</v>
      </c>
      <c r="I446" s="227">
        <f>Dat_02!G445</f>
        <v>0</v>
      </c>
      <c r="J446" s="233"/>
    </row>
    <row r="447" spans="2:10">
      <c r="B447" s="224"/>
      <c r="C447" s="225">
        <f>Dat_02!B446</f>
        <v>45036</v>
      </c>
      <c r="D447" s="224"/>
      <c r="E447" s="226">
        <f>Dat_02!C446</f>
        <v>44.606724438528602</v>
      </c>
      <c r="F447" s="226">
        <f>Dat_02!D446</f>
        <v>125.90182729691037</v>
      </c>
      <c r="G447" s="226">
        <f>Dat_02!E446</f>
        <v>44.606724438528602</v>
      </c>
      <c r="I447" s="227">
        <f>Dat_02!G446</f>
        <v>0</v>
      </c>
      <c r="J447" s="233"/>
    </row>
    <row r="448" spans="2:10">
      <c r="B448" s="224"/>
      <c r="C448" s="225">
        <f>Dat_02!B447</f>
        <v>45037</v>
      </c>
      <c r="D448" s="224"/>
      <c r="E448" s="226">
        <f>Dat_02!C447</f>
        <v>42.978956294528601</v>
      </c>
      <c r="F448" s="226">
        <f>Dat_02!D447</f>
        <v>125.90182729691037</v>
      </c>
      <c r="G448" s="226">
        <f>Dat_02!E447</f>
        <v>42.978956294528601</v>
      </c>
      <c r="I448" s="227">
        <f>Dat_02!G447</f>
        <v>0</v>
      </c>
      <c r="J448" s="233"/>
    </row>
    <row r="449" spans="2:10">
      <c r="B449" s="224"/>
      <c r="C449" s="225">
        <f>Dat_02!B448</f>
        <v>45038</v>
      </c>
      <c r="D449" s="224"/>
      <c r="E449" s="226">
        <f>Dat_02!C448</f>
        <v>32.30674932252488</v>
      </c>
      <c r="F449" s="226">
        <f>Dat_02!D448</f>
        <v>125.90182729691037</v>
      </c>
      <c r="G449" s="226">
        <f>Dat_02!E448</f>
        <v>32.30674932252488</v>
      </c>
      <c r="I449" s="227">
        <f>Dat_02!G448</f>
        <v>0</v>
      </c>
      <c r="J449" s="233"/>
    </row>
    <row r="450" spans="2:10">
      <c r="B450" s="224"/>
      <c r="C450" s="225">
        <f>Dat_02!B449</f>
        <v>45039</v>
      </c>
      <c r="D450" s="224"/>
      <c r="E450" s="226">
        <f>Dat_02!C449</f>
        <v>16.129574974524875</v>
      </c>
      <c r="F450" s="226">
        <f>Dat_02!D449</f>
        <v>125.90182729691037</v>
      </c>
      <c r="G450" s="226">
        <f>Dat_02!E449</f>
        <v>16.129574974524875</v>
      </c>
      <c r="I450" s="227">
        <f>Dat_02!G449</f>
        <v>0</v>
      </c>
      <c r="J450" s="233"/>
    </row>
    <row r="451" spans="2:10">
      <c r="B451" s="224"/>
      <c r="C451" s="225">
        <f>Dat_02!B450</f>
        <v>45040</v>
      </c>
      <c r="D451" s="224"/>
      <c r="E451" s="226">
        <f>Dat_02!C450</f>
        <v>33.781601114526737</v>
      </c>
      <c r="F451" s="226">
        <f>Dat_02!D450</f>
        <v>125.90182729691037</v>
      </c>
      <c r="G451" s="226">
        <f>Dat_02!E450</f>
        <v>33.781601114526737</v>
      </c>
      <c r="I451" s="227">
        <f>Dat_02!G450</f>
        <v>0</v>
      </c>
      <c r="J451" s="233"/>
    </row>
    <row r="452" spans="2:10">
      <c r="B452" s="224"/>
      <c r="C452" s="225">
        <f>Dat_02!B451</f>
        <v>45041</v>
      </c>
      <c r="D452" s="224"/>
      <c r="E452" s="226">
        <f>Dat_02!C451</f>
        <v>34.263615814526737</v>
      </c>
      <c r="F452" s="226">
        <f>Dat_02!D451</f>
        <v>125.90182729691037</v>
      </c>
      <c r="G452" s="226">
        <f>Dat_02!E451</f>
        <v>34.263615814526737</v>
      </c>
      <c r="I452" s="227">
        <f>Dat_02!G451</f>
        <v>0</v>
      </c>
      <c r="J452" s="233"/>
    </row>
    <row r="453" spans="2:10">
      <c r="B453" s="224"/>
      <c r="C453" s="225">
        <f>Dat_02!B452</f>
        <v>45042</v>
      </c>
      <c r="D453" s="224"/>
      <c r="E453" s="226">
        <f>Dat_02!C452</f>
        <v>47.822112063296359</v>
      </c>
      <c r="F453" s="226">
        <f>Dat_02!D452</f>
        <v>125.90182729691037</v>
      </c>
      <c r="G453" s="226">
        <f>Dat_02!E452</f>
        <v>47.822112063296359</v>
      </c>
      <c r="I453" s="227">
        <f>Dat_02!G452</f>
        <v>0</v>
      </c>
      <c r="J453" s="233"/>
    </row>
    <row r="454" spans="2:10">
      <c r="B454" s="224"/>
      <c r="C454" s="225">
        <f>Dat_02!B453</f>
        <v>45043</v>
      </c>
      <c r="D454" s="224"/>
      <c r="E454" s="226">
        <f>Dat_02!C453</f>
        <v>51.846013083296363</v>
      </c>
      <c r="F454" s="226">
        <f>Dat_02!D453</f>
        <v>125.90182729691037</v>
      </c>
      <c r="G454" s="226">
        <f>Dat_02!E453</f>
        <v>51.846013083296363</v>
      </c>
      <c r="I454" s="227">
        <f>Dat_02!G453</f>
        <v>0</v>
      </c>
      <c r="J454" s="233"/>
    </row>
    <row r="455" spans="2:10">
      <c r="B455" s="224"/>
      <c r="C455" s="225">
        <f>Dat_02!B454</f>
        <v>45044</v>
      </c>
      <c r="D455" s="224"/>
      <c r="E455" s="226">
        <f>Dat_02!C454</f>
        <v>52.039187827300076</v>
      </c>
      <c r="F455" s="226">
        <f>Dat_02!D454</f>
        <v>125.90182729691037</v>
      </c>
      <c r="G455" s="226">
        <f>Dat_02!E454</f>
        <v>52.039187827300076</v>
      </c>
      <c r="I455" s="227">
        <f>Dat_02!G454</f>
        <v>0</v>
      </c>
      <c r="J455" s="233"/>
    </row>
    <row r="456" spans="2:10">
      <c r="B456" s="224"/>
      <c r="C456" s="225">
        <f>Dat_02!B455</f>
        <v>45045</v>
      </c>
      <c r="D456" s="224"/>
      <c r="E456" s="226">
        <f>Dat_02!C455</f>
        <v>40.590203135296363</v>
      </c>
      <c r="F456" s="226">
        <f>Dat_02!D455</f>
        <v>125.90182729691037</v>
      </c>
      <c r="G456" s="226">
        <f>Dat_02!E455</f>
        <v>40.590203135296363</v>
      </c>
      <c r="I456" s="227">
        <f>Dat_02!G455</f>
        <v>0</v>
      </c>
      <c r="J456" s="233"/>
    </row>
    <row r="457" spans="2:10">
      <c r="B457" s="224"/>
      <c r="C457" s="225">
        <f>Dat_02!B456</f>
        <v>45046</v>
      </c>
      <c r="D457" s="224"/>
      <c r="E457" s="226">
        <f>Dat_02!C456</f>
        <v>28.058505235298224</v>
      </c>
      <c r="F457" s="226">
        <f>Dat_02!D456</f>
        <v>125.90182729691037</v>
      </c>
      <c r="G457" s="226">
        <f>Dat_02!E456</f>
        <v>28.058505235298224</v>
      </c>
      <c r="I457" s="227">
        <f>Dat_02!G456</f>
        <v>0</v>
      </c>
      <c r="J457" s="233"/>
    </row>
    <row r="458" spans="2:10">
      <c r="B458" s="224"/>
      <c r="C458" s="225">
        <f>Dat_02!B457</f>
        <v>45047</v>
      </c>
      <c r="D458" s="224"/>
      <c r="E458" s="226">
        <f>Dat_02!C457</f>
        <v>19.094722231298221</v>
      </c>
      <c r="F458" s="226">
        <f>Dat_02!D457</f>
        <v>98.741424078570617</v>
      </c>
      <c r="G458" s="226">
        <f>Dat_02!E457</f>
        <v>19.094722231298221</v>
      </c>
      <c r="I458" s="227">
        <f>Dat_02!G457</f>
        <v>0</v>
      </c>
      <c r="J458" s="233"/>
    </row>
    <row r="459" spans="2:10">
      <c r="B459" s="224"/>
      <c r="C459" s="225">
        <f>Dat_02!B458</f>
        <v>45048</v>
      </c>
      <c r="D459" s="224"/>
      <c r="E459" s="226">
        <f>Dat_02!C458</f>
        <v>39.405765023296354</v>
      </c>
      <c r="F459" s="226">
        <f>Dat_02!D458</f>
        <v>98.741424078570617</v>
      </c>
      <c r="G459" s="226">
        <f>Dat_02!E458</f>
        <v>39.405765023296354</v>
      </c>
      <c r="I459" s="227">
        <f>Dat_02!G458</f>
        <v>0</v>
      </c>
      <c r="J459" s="233"/>
    </row>
    <row r="460" spans="2:10">
      <c r="B460" s="224"/>
      <c r="C460" s="225">
        <f>Dat_02!B459</f>
        <v>45049</v>
      </c>
      <c r="D460" s="224"/>
      <c r="E460" s="226">
        <f>Dat_02!C459</f>
        <v>24.253473117605893</v>
      </c>
      <c r="F460" s="226">
        <f>Dat_02!D459</f>
        <v>98.741424078570617</v>
      </c>
      <c r="G460" s="226">
        <f>Dat_02!E459</f>
        <v>24.253473117605893</v>
      </c>
      <c r="I460" s="227">
        <f>Dat_02!G459</f>
        <v>0</v>
      </c>
      <c r="J460" s="233"/>
    </row>
    <row r="461" spans="2:10">
      <c r="B461" s="224"/>
      <c r="C461" s="225">
        <f>Dat_02!B460</f>
        <v>45050</v>
      </c>
      <c r="D461" s="224"/>
      <c r="E461" s="226">
        <f>Dat_02!C460</f>
        <v>29.789511705604031</v>
      </c>
      <c r="F461" s="226">
        <f>Dat_02!D460</f>
        <v>98.741424078570617</v>
      </c>
      <c r="G461" s="226">
        <f>Dat_02!E460</f>
        <v>29.789511705604031</v>
      </c>
      <c r="I461" s="227">
        <f>Dat_02!G460</f>
        <v>0</v>
      </c>
      <c r="J461" s="233"/>
    </row>
    <row r="462" spans="2:10">
      <c r="B462" s="224"/>
      <c r="C462" s="225">
        <f>Dat_02!B461</f>
        <v>45051</v>
      </c>
      <c r="D462" s="224"/>
      <c r="E462" s="226">
        <f>Dat_02!C461</f>
        <v>35.531756725605895</v>
      </c>
      <c r="F462" s="226">
        <f>Dat_02!D461</f>
        <v>98.741424078570617</v>
      </c>
      <c r="G462" s="226">
        <f>Dat_02!E461</f>
        <v>35.531756725605895</v>
      </c>
      <c r="I462" s="227">
        <f>Dat_02!G461</f>
        <v>0</v>
      </c>
      <c r="J462" s="233"/>
    </row>
    <row r="463" spans="2:10">
      <c r="B463" s="224"/>
      <c r="C463" s="225">
        <f>Dat_02!B462</f>
        <v>45052</v>
      </c>
      <c r="D463" s="224"/>
      <c r="E463" s="226">
        <f>Dat_02!C462</f>
        <v>22.35288369360217</v>
      </c>
      <c r="F463" s="226">
        <f>Dat_02!D462</f>
        <v>98.741424078570617</v>
      </c>
      <c r="G463" s="226">
        <f>Dat_02!E462</f>
        <v>22.35288369360217</v>
      </c>
      <c r="I463" s="227">
        <f>Dat_02!G462</f>
        <v>0</v>
      </c>
      <c r="J463" s="233"/>
    </row>
    <row r="464" spans="2:10">
      <c r="B464" s="224"/>
      <c r="C464" s="225">
        <f>Dat_02!B463</f>
        <v>45053</v>
      </c>
      <c r="D464" s="224"/>
      <c r="E464" s="226">
        <f>Dat_02!C463</f>
        <v>20.947856357607758</v>
      </c>
      <c r="F464" s="226">
        <f>Dat_02!D463</f>
        <v>98.741424078570617</v>
      </c>
      <c r="G464" s="226">
        <f>Dat_02!E463</f>
        <v>20.947856357607758</v>
      </c>
      <c r="I464" s="227">
        <f>Dat_02!G463</f>
        <v>0</v>
      </c>
      <c r="J464" s="233"/>
    </row>
    <row r="465" spans="2:10">
      <c r="B465" s="224"/>
      <c r="C465" s="225">
        <f>Dat_02!B464</f>
        <v>45054</v>
      </c>
      <c r="D465" s="224"/>
      <c r="E465" s="226">
        <f>Dat_02!C464</f>
        <v>34.689995977604035</v>
      </c>
      <c r="F465" s="226">
        <f>Dat_02!D464</f>
        <v>98.741424078570617</v>
      </c>
      <c r="G465" s="226">
        <f>Dat_02!E464</f>
        <v>34.689995977604035</v>
      </c>
      <c r="I465" s="227">
        <f>Dat_02!G464</f>
        <v>0</v>
      </c>
      <c r="J465" s="233"/>
    </row>
    <row r="466" spans="2:10">
      <c r="B466" s="224"/>
      <c r="C466" s="225">
        <f>Dat_02!B465</f>
        <v>45055</v>
      </c>
      <c r="D466" s="224"/>
      <c r="E466" s="226">
        <f>Dat_02!C465</f>
        <v>23.200321058604029</v>
      </c>
      <c r="F466" s="226">
        <f>Dat_02!D465</f>
        <v>98.741424078570617</v>
      </c>
      <c r="G466" s="226">
        <f>Dat_02!E465</f>
        <v>23.200321058604029</v>
      </c>
      <c r="I466" s="227">
        <f>Dat_02!G465</f>
        <v>0</v>
      </c>
      <c r="J466" s="233"/>
    </row>
    <row r="467" spans="2:10">
      <c r="B467" s="224"/>
      <c r="C467" s="225">
        <f>Dat_02!B466</f>
        <v>45056</v>
      </c>
      <c r="D467" s="224"/>
      <c r="E467" s="226">
        <f>Dat_02!C466</f>
        <v>30.85524472361184</v>
      </c>
      <c r="F467" s="226">
        <f>Dat_02!D466</f>
        <v>98.741424078570617</v>
      </c>
      <c r="G467" s="226">
        <f>Dat_02!E466</f>
        <v>30.85524472361184</v>
      </c>
      <c r="I467" s="227">
        <f>Dat_02!G466</f>
        <v>0</v>
      </c>
      <c r="J467" s="233"/>
    </row>
    <row r="468" spans="2:10">
      <c r="B468" s="224"/>
      <c r="C468" s="225">
        <f>Dat_02!B467</f>
        <v>45057</v>
      </c>
      <c r="D468" s="224"/>
      <c r="E468" s="226">
        <f>Dat_02!C467</f>
        <v>26.687434412613701</v>
      </c>
      <c r="F468" s="226">
        <f>Dat_02!D467</f>
        <v>98.741424078570617</v>
      </c>
      <c r="G468" s="226">
        <f>Dat_02!E467</f>
        <v>26.687434412613701</v>
      </c>
      <c r="I468" s="227">
        <f>Dat_02!G467</f>
        <v>0</v>
      </c>
      <c r="J468" s="233"/>
    </row>
    <row r="469" spans="2:10">
      <c r="B469" s="224"/>
      <c r="C469" s="225">
        <f>Dat_02!B468</f>
        <v>45058</v>
      </c>
      <c r="D469" s="224"/>
      <c r="E469" s="226">
        <f>Dat_02!C468</f>
        <v>24.748296420613705</v>
      </c>
      <c r="F469" s="226">
        <f>Dat_02!D468</f>
        <v>98.741424078570617</v>
      </c>
      <c r="G469" s="226">
        <f>Dat_02!E468</f>
        <v>24.748296420613705</v>
      </c>
      <c r="I469" s="227">
        <f>Dat_02!G468</f>
        <v>0</v>
      </c>
      <c r="J469" s="233"/>
    </row>
    <row r="470" spans="2:10">
      <c r="B470" s="224"/>
      <c r="C470" s="225">
        <f>Dat_02!B469</f>
        <v>45059</v>
      </c>
      <c r="D470" s="224"/>
      <c r="E470" s="226">
        <f>Dat_02!C469</f>
        <v>14.840623304609981</v>
      </c>
      <c r="F470" s="226">
        <f>Dat_02!D469</f>
        <v>98.741424078570617</v>
      </c>
      <c r="G470" s="226">
        <f>Dat_02!E469</f>
        <v>14.840623304609981</v>
      </c>
      <c r="I470" s="227">
        <f>Dat_02!G469</f>
        <v>0</v>
      </c>
      <c r="J470" s="233"/>
    </row>
    <row r="471" spans="2:10">
      <c r="B471" s="224"/>
      <c r="C471" s="225">
        <f>Dat_02!B470</f>
        <v>45060</v>
      </c>
      <c r="D471" s="224"/>
      <c r="E471" s="226">
        <f>Dat_02!C470</f>
        <v>12.583411300613701</v>
      </c>
      <c r="F471" s="226">
        <f>Dat_02!D470</f>
        <v>98.741424078570617</v>
      </c>
      <c r="G471" s="226">
        <f>Dat_02!E470</f>
        <v>12.583411300613701</v>
      </c>
      <c r="I471" s="227">
        <f>Dat_02!G470</f>
        <v>0</v>
      </c>
      <c r="J471" s="233"/>
    </row>
    <row r="472" spans="2:10">
      <c r="B472" s="224"/>
      <c r="C472" s="225">
        <f>Dat_02!B471</f>
        <v>45061</v>
      </c>
      <c r="D472" s="224"/>
      <c r="E472" s="226">
        <f>Dat_02!C471</f>
        <v>19.699402096613703</v>
      </c>
      <c r="F472" s="226">
        <f>Dat_02!D471</f>
        <v>98.741424078570617</v>
      </c>
      <c r="G472" s="226">
        <f>Dat_02!E471</f>
        <v>19.699402096613703</v>
      </c>
      <c r="I472" s="227">
        <f>Dat_02!G471</f>
        <v>98.741424078570617</v>
      </c>
      <c r="J472" s="233"/>
    </row>
    <row r="473" spans="2:10">
      <c r="B473" s="224"/>
      <c r="C473" s="225">
        <f>Dat_02!B472</f>
        <v>45062</v>
      </c>
      <c r="D473" s="224"/>
      <c r="E473" s="226">
        <f>Dat_02!C472</f>
        <v>16.314681832609974</v>
      </c>
      <c r="F473" s="226">
        <f>Dat_02!D472</f>
        <v>98.741424078570617</v>
      </c>
      <c r="G473" s="226">
        <f>Dat_02!E472</f>
        <v>16.314681832609974</v>
      </c>
      <c r="I473" s="227">
        <f>Dat_02!G472</f>
        <v>0</v>
      </c>
      <c r="J473" s="233"/>
    </row>
    <row r="474" spans="2:10">
      <c r="B474" s="224"/>
      <c r="C474" s="225">
        <f>Dat_02!B473</f>
        <v>45063</v>
      </c>
      <c r="D474" s="224"/>
      <c r="E474" s="226">
        <f>Dat_02!C473</f>
        <v>12.384628724485975</v>
      </c>
      <c r="F474" s="226">
        <f>Dat_02!D473</f>
        <v>98.741424078570617</v>
      </c>
      <c r="G474" s="226">
        <f>Dat_02!E473</f>
        <v>12.384628724485975</v>
      </c>
      <c r="I474" s="227">
        <f>Dat_02!G473</f>
        <v>0</v>
      </c>
      <c r="J474" s="233"/>
    </row>
    <row r="475" spans="2:10">
      <c r="B475" s="224"/>
      <c r="C475" s="225">
        <f>Dat_02!B474</f>
        <v>45064</v>
      </c>
      <c r="D475" s="224"/>
      <c r="E475" s="226">
        <f>Dat_02!C474</f>
        <v>16.360547560484111</v>
      </c>
      <c r="F475" s="226">
        <f>Dat_02!D474</f>
        <v>98.741424078570617</v>
      </c>
      <c r="G475" s="226">
        <f>Dat_02!E474</f>
        <v>16.360547560484111</v>
      </c>
      <c r="I475" s="227">
        <f>Dat_02!G474</f>
        <v>0</v>
      </c>
      <c r="J475" s="233"/>
    </row>
    <row r="476" spans="2:10">
      <c r="B476" s="224"/>
      <c r="C476" s="225">
        <f>Dat_02!B475</f>
        <v>45065</v>
      </c>
      <c r="D476" s="224"/>
      <c r="E476" s="226">
        <f>Dat_02!C475</f>
        <v>22.062701252485976</v>
      </c>
      <c r="F476" s="226">
        <f>Dat_02!D475</f>
        <v>98.741424078570617</v>
      </c>
      <c r="G476" s="226">
        <f>Dat_02!E475</f>
        <v>22.062701252485976</v>
      </c>
      <c r="I476" s="227">
        <f>Dat_02!G475</f>
        <v>0</v>
      </c>
      <c r="J476" s="233"/>
    </row>
    <row r="477" spans="2:10">
      <c r="B477" s="224"/>
      <c r="C477" s="225">
        <f>Dat_02!B476</f>
        <v>45066</v>
      </c>
      <c r="D477" s="224"/>
      <c r="E477" s="226">
        <f>Dat_02!C476</f>
        <v>20.187922392484115</v>
      </c>
      <c r="F477" s="226">
        <f>Dat_02!D476</f>
        <v>98.741424078570617</v>
      </c>
      <c r="G477" s="226">
        <f>Dat_02!E476</f>
        <v>20.187922392484115</v>
      </c>
      <c r="I477" s="227">
        <f>Dat_02!G476</f>
        <v>0</v>
      </c>
      <c r="J477" s="233"/>
    </row>
    <row r="478" spans="2:10">
      <c r="B478" s="224"/>
      <c r="C478" s="225">
        <f>Dat_02!B477</f>
        <v>45067</v>
      </c>
      <c r="D478" s="224"/>
      <c r="E478" s="226">
        <f>Dat_02!C477</f>
        <v>23.558985800484109</v>
      </c>
      <c r="F478" s="226">
        <f>Dat_02!D477</f>
        <v>98.741424078570617</v>
      </c>
      <c r="G478" s="226">
        <f>Dat_02!E477</f>
        <v>23.558985800484109</v>
      </c>
      <c r="I478" s="227">
        <f>Dat_02!G477</f>
        <v>0</v>
      </c>
      <c r="J478" s="233"/>
    </row>
    <row r="479" spans="2:10">
      <c r="B479" s="224"/>
      <c r="C479" s="225">
        <f>Dat_02!B478</f>
        <v>45068</v>
      </c>
      <c r="D479" s="224"/>
      <c r="E479" s="226">
        <f>Dat_02!C478</f>
        <v>46.20527082448784</v>
      </c>
      <c r="F479" s="226">
        <f>Dat_02!D478</f>
        <v>98.741424078570617</v>
      </c>
      <c r="G479" s="226">
        <f>Dat_02!E478</f>
        <v>46.20527082448784</v>
      </c>
      <c r="I479" s="227">
        <f>Dat_02!G478</f>
        <v>0</v>
      </c>
      <c r="J479" s="233"/>
    </row>
    <row r="480" spans="2:10">
      <c r="B480" s="224"/>
      <c r="C480" s="225">
        <f>Dat_02!B479</f>
        <v>45069</v>
      </c>
      <c r="D480" s="224"/>
      <c r="E480" s="226">
        <f>Dat_02!C479</f>
        <v>35.948164148484111</v>
      </c>
      <c r="F480" s="226">
        <f>Dat_02!D479</f>
        <v>98.741424078570617</v>
      </c>
      <c r="G480" s="226">
        <f>Dat_02!E479</f>
        <v>35.948164148484111</v>
      </c>
      <c r="I480" s="227">
        <f>Dat_02!G479</f>
        <v>0</v>
      </c>
      <c r="J480" s="233"/>
    </row>
    <row r="481" spans="2:10">
      <c r="B481" s="224"/>
      <c r="C481" s="225">
        <f>Dat_02!B480</f>
        <v>45070</v>
      </c>
      <c r="D481" s="224"/>
      <c r="E481" s="226">
        <f>Dat_02!C480</f>
        <v>37.116430182011072</v>
      </c>
      <c r="F481" s="226">
        <f>Dat_02!D480</f>
        <v>98.741424078570617</v>
      </c>
      <c r="G481" s="226">
        <f>Dat_02!E480</f>
        <v>37.116430182011072</v>
      </c>
      <c r="I481" s="227">
        <f>Dat_02!G480</f>
        <v>0</v>
      </c>
      <c r="J481" s="233"/>
    </row>
    <row r="482" spans="2:10">
      <c r="B482" s="224"/>
      <c r="C482" s="225">
        <f>Dat_02!B481</f>
        <v>45071</v>
      </c>
      <c r="D482" s="224"/>
      <c r="E482" s="226">
        <f>Dat_02!C481</f>
        <v>31.226979650009206</v>
      </c>
      <c r="F482" s="226">
        <f>Dat_02!D481</f>
        <v>98.741424078570617</v>
      </c>
      <c r="G482" s="226">
        <f>Dat_02!E481</f>
        <v>31.226979650009206</v>
      </c>
      <c r="I482" s="227">
        <f>Dat_02!G481</f>
        <v>0</v>
      </c>
      <c r="J482" s="233"/>
    </row>
    <row r="483" spans="2:10">
      <c r="B483" s="224"/>
      <c r="C483" s="225">
        <f>Dat_02!B482</f>
        <v>45072</v>
      </c>
      <c r="D483" s="224"/>
      <c r="E483" s="226">
        <f>Dat_02!C482</f>
        <v>26.447559566012934</v>
      </c>
      <c r="F483" s="226">
        <f>Dat_02!D482</f>
        <v>98.741424078570617</v>
      </c>
      <c r="G483" s="226">
        <f>Dat_02!E482</f>
        <v>26.447559566012934</v>
      </c>
      <c r="I483" s="227">
        <f>Dat_02!G482</f>
        <v>0</v>
      </c>
      <c r="J483" s="233"/>
    </row>
    <row r="484" spans="2:10">
      <c r="B484" s="224"/>
      <c r="C484" s="225">
        <f>Dat_02!B483</f>
        <v>45073</v>
      </c>
      <c r="D484" s="224"/>
      <c r="E484" s="226">
        <f>Dat_02!C483</f>
        <v>36.083278978012935</v>
      </c>
      <c r="F484" s="226">
        <f>Dat_02!D483</f>
        <v>98.741424078570617</v>
      </c>
      <c r="G484" s="226">
        <f>Dat_02!E483</f>
        <v>36.083278978012935</v>
      </c>
      <c r="I484" s="227">
        <f>Dat_02!G483</f>
        <v>0</v>
      </c>
      <c r="J484" s="233"/>
    </row>
    <row r="485" spans="2:10">
      <c r="B485" s="224"/>
      <c r="C485" s="225">
        <f>Dat_02!B484</f>
        <v>45074</v>
      </c>
      <c r="D485" s="224"/>
      <c r="E485" s="226">
        <f>Dat_02!C484</f>
        <v>27.348481378011069</v>
      </c>
      <c r="F485" s="226">
        <f>Dat_02!D484</f>
        <v>98.741424078570617</v>
      </c>
      <c r="G485" s="226">
        <f>Dat_02!E484</f>
        <v>27.348481378011069</v>
      </c>
      <c r="I485" s="227">
        <f>Dat_02!G484</f>
        <v>0</v>
      </c>
      <c r="J485" s="233"/>
    </row>
    <row r="486" spans="2:10">
      <c r="B486" s="224"/>
      <c r="C486" s="225">
        <f>Dat_02!B485</f>
        <v>45075</v>
      </c>
      <c r="D486" s="224"/>
      <c r="E486" s="226">
        <f>Dat_02!C485</f>
        <v>37.985107738009212</v>
      </c>
      <c r="F486" s="226">
        <f>Dat_02!D485</f>
        <v>98.741424078570617</v>
      </c>
      <c r="G486" s="226">
        <f>Dat_02!E485</f>
        <v>37.985107738009212</v>
      </c>
      <c r="I486" s="227">
        <f>Dat_02!G485</f>
        <v>0</v>
      </c>
      <c r="J486" s="233"/>
    </row>
    <row r="487" spans="2:10">
      <c r="B487" s="224"/>
      <c r="C487" s="225">
        <f>Dat_02!B486</f>
        <v>45076</v>
      </c>
      <c r="D487" s="224"/>
      <c r="E487" s="226">
        <f>Dat_02!C486</f>
        <v>53.444317844011074</v>
      </c>
      <c r="F487" s="226">
        <f>Dat_02!D486</f>
        <v>98.741424078570617</v>
      </c>
      <c r="G487" s="226">
        <f>Dat_02!E486</f>
        <v>53.444317844011074</v>
      </c>
      <c r="I487" s="227">
        <f>Dat_02!G486</f>
        <v>0</v>
      </c>
      <c r="J487" s="233"/>
    </row>
    <row r="488" spans="2:10">
      <c r="B488" s="224"/>
      <c r="C488" s="225">
        <f>Dat_02!B487</f>
        <v>45077</v>
      </c>
      <c r="D488" s="224"/>
      <c r="E488" s="226">
        <f>Dat_02!C487</f>
        <v>50.229088330899209</v>
      </c>
      <c r="F488" s="226">
        <f>Dat_02!D487</f>
        <v>98.741424078570617</v>
      </c>
      <c r="G488" s="226">
        <f>Dat_02!E487</f>
        <v>50.229088330899209</v>
      </c>
      <c r="I488" s="227">
        <f>Dat_02!G487</f>
        <v>0</v>
      </c>
      <c r="J488" s="233"/>
    </row>
    <row r="489" spans="2:10">
      <c r="B489" s="224"/>
      <c r="C489" s="225">
        <f>Dat_02!B488</f>
        <v>45078</v>
      </c>
      <c r="D489" s="224"/>
      <c r="E489" s="226">
        <f>Dat_02!C488</f>
        <v>60.779131178901082</v>
      </c>
      <c r="F489" s="226">
        <f>Dat_02!D488</f>
        <v>62.091495991055417</v>
      </c>
      <c r="G489" s="226">
        <f>Dat_02!E488</f>
        <v>60.779131178901082</v>
      </c>
      <c r="I489" s="227">
        <f>Dat_02!G488</f>
        <v>0</v>
      </c>
      <c r="J489" s="233"/>
    </row>
    <row r="490" spans="2:10">
      <c r="B490" s="224"/>
      <c r="C490" s="225">
        <f>Dat_02!B489</f>
        <v>45079</v>
      </c>
      <c r="D490" s="224"/>
      <c r="E490" s="226">
        <f>Dat_02!C489</f>
        <v>61.613809250901078</v>
      </c>
      <c r="F490" s="226">
        <f>Dat_02!D489</f>
        <v>62.091495991055417</v>
      </c>
      <c r="G490" s="226">
        <f>Dat_02!E489</f>
        <v>61.613809250901078</v>
      </c>
      <c r="I490" s="227">
        <f>Dat_02!G489</f>
        <v>0</v>
      </c>
      <c r="J490" s="233"/>
    </row>
    <row r="491" spans="2:10">
      <c r="B491" s="224"/>
      <c r="C491" s="225">
        <f>Dat_02!B490</f>
        <v>45080</v>
      </c>
      <c r="D491" s="224"/>
      <c r="E491" s="226">
        <f>Dat_02!C490</f>
        <v>40.712711482899209</v>
      </c>
      <c r="F491" s="226">
        <f>Dat_02!D490</f>
        <v>62.091495991055417</v>
      </c>
      <c r="G491" s="226">
        <f>Dat_02!E490</f>
        <v>40.712711482899209</v>
      </c>
      <c r="I491" s="227">
        <f>Dat_02!G490</f>
        <v>0</v>
      </c>
      <c r="J491" s="233"/>
    </row>
    <row r="492" spans="2:10">
      <c r="B492" s="224"/>
      <c r="C492" s="225">
        <f>Dat_02!B491</f>
        <v>45081</v>
      </c>
      <c r="D492" s="224"/>
      <c r="E492" s="226">
        <f>Dat_02!C491</f>
        <v>32.857694770899215</v>
      </c>
      <c r="F492" s="226">
        <f>Dat_02!D491</f>
        <v>62.091495991055417</v>
      </c>
      <c r="G492" s="226">
        <f>Dat_02!E491</f>
        <v>32.857694770899215</v>
      </c>
      <c r="I492" s="227">
        <f>Dat_02!G491</f>
        <v>0</v>
      </c>
      <c r="J492" s="233"/>
    </row>
    <row r="493" spans="2:10">
      <c r="B493" s="224"/>
      <c r="C493" s="225">
        <f>Dat_02!B492</f>
        <v>45082</v>
      </c>
      <c r="D493" s="224"/>
      <c r="E493" s="226">
        <f>Dat_02!C492</f>
        <v>59.050819934901085</v>
      </c>
      <c r="F493" s="226">
        <f>Dat_02!D492</f>
        <v>62.091495991055417</v>
      </c>
      <c r="G493" s="226">
        <f>Dat_02!E492</f>
        <v>59.050819934901085</v>
      </c>
      <c r="I493" s="227">
        <f>Dat_02!G492</f>
        <v>0</v>
      </c>
      <c r="J493" s="233"/>
    </row>
    <row r="494" spans="2:10">
      <c r="B494" s="224"/>
      <c r="C494" s="225">
        <f>Dat_02!B493</f>
        <v>45083</v>
      </c>
      <c r="D494" s="224"/>
      <c r="E494" s="226">
        <f>Dat_02!C493</f>
        <v>56.63656027489921</v>
      </c>
      <c r="F494" s="226">
        <f>Dat_02!D493</f>
        <v>62.091495991055417</v>
      </c>
      <c r="G494" s="226">
        <f>Dat_02!E493</f>
        <v>56.63656027489921</v>
      </c>
      <c r="I494" s="227">
        <f>Dat_02!G493</f>
        <v>0</v>
      </c>
      <c r="J494" s="233"/>
    </row>
    <row r="495" spans="2:10">
      <c r="B495" s="224"/>
      <c r="C495" s="225">
        <f>Dat_02!B494</f>
        <v>45084</v>
      </c>
      <c r="D495" s="224"/>
      <c r="E495" s="226">
        <f>Dat_02!C494</f>
        <v>69.214255720859512</v>
      </c>
      <c r="F495" s="226">
        <f>Dat_02!D494</f>
        <v>62.091495991055417</v>
      </c>
      <c r="G495" s="226">
        <f>Dat_02!E494</f>
        <v>62.091495991055417</v>
      </c>
      <c r="I495" s="227">
        <f>Dat_02!G494</f>
        <v>0</v>
      </c>
      <c r="J495" s="233"/>
    </row>
    <row r="496" spans="2:10">
      <c r="B496" s="224"/>
      <c r="C496" s="225">
        <f>Dat_02!B495</f>
        <v>45085</v>
      </c>
      <c r="D496" s="224"/>
      <c r="E496" s="226">
        <f>Dat_02!C495</f>
        <v>72.875898024859524</v>
      </c>
      <c r="F496" s="226">
        <f>Dat_02!D495</f>
        <v>62.091495991055417</v>
      </c>
      <c r="G496" s="226">
        <f>Dat_02!E495</f>
        <v>62.091495991055417</v>
      </c>
      <c r="I496" s="227">
        <f>Dat_02!G495</f>
        <v>0</v>
      </c>
      <c r="J496" s="233"/>
    </row>
    <row r="497" spans="2:10">
      <c r="B497" s="224"/>
      <c r="C497" s="225">
        <f>Dat_02!B496</f>
        <v>45086</v>
      </c>
      <c r="D497" s="224"/>
      <c r="E497" s="226">
        <f>Dat_02!C496</f>
        <v>63.180801376857652</v>
      </c>
      <c r="F497" s="226">
        <f>Dat_02!D496</f>
        <v>62.091495991055417</v>
      </c>
      <c r="G497" s="226">
        <f>Dat_02!E496</f>
        <v>62.091495991055417</v>
      </c>
      <c r="I497" s="227">
        <f>Dat_02!G496</f>
        <v>0</v>
      </c>
      <c r="J497" s="233"/>
    </row>
    <row r="498" spans="2:10">
      <c r="B498" s="224"/>
      <c r="C498" s="225">
        <f>Dat_02!B497</f>
        <v>45087</v>
      </c>
      <c r="D498" s="224"/>
      <c r="E498" s="226">
        <f>Dat_02!C497</f>
        <v>60.43962682885951</v>
      </c>
      <c r="F498" s="226">
        <f>Dat_02!D497</f>
        <v>62.091495991055417</v>
      </c>
      <c r="G498" s="226">
        <f>Dat_02!E497</f>
        <v>60.43962682885951</v>
      </c>
      <c r="I498" s="227">
        <f>Dat_02!G497</f>
        <v>0</v>
      </c>
      <c r="J498" s="233"/>
    </row>
    <row r="499" spans="2:10">
      <c r="B499" s="224"/>
      <c r="C499" s="225">
        <f>Dat_02!B498</f>
        <v>45088</v>
      </c>
      <c r="D499" s="224"/>
      <c r="E499" s="226">
        <f>Dat_02!C498</f>
        <v>51.759126908859514</v>
      </c>
      <c r="F499" s="226">
        <f>Dat_02!D498</f>
        <v>62.091495991055417</v>
      </c>
      <c r="G499" s="226">
        <f>Dat_02!E498</f>
        <v>51.759126908859514</v>
      </c>
      <c r="I499" s="227">
        <f>Dat_02!G498</f>
        <v>0</v>
      </c>
      <c r="J499" s="233"/>
    </row>
    <row r="500" spans="2:10">
      <c r="B500" s="224"/>
      <c r="C500" s="225">
        <f>Dat_02!B499</f>
        <v>45089</v>
      </c>
      <c r="D500" s="224"/>
      <c r="E500" s="226">
        <f>Dat_02!C499</f>
        <v>78.445429872859521</v>
      </c>
      <c r="F500" s="226">
        <f>Dat_02!D499</f>
        <v>62.091495991055417</v>
      </c>
      <c r="G500" s="226">
        <f>Dat_02!E499</f>
        <v>62.091495991055417</v>
      </c>
      <c r="I500" s="227">
        <f>Dat_02!G499</f>
        <v>0</v>
      </c>
      <c r="J500" s="233"/>
    </row>
    <row r="501" spans="2:10">
      <c r="B501" s="224"/>
      <c r="C501" s="225">
        <f>Dat_02!B500</f>
        <v>45090</v>
      </c>
      <c r="D501" s="224"/>
      <c r="E501" s="226">
        <f>Dat_02!C500</f>
        <v>74.472029744859512</v>
      </c>
      <c r="F501" s="226">
        <f>Dat_02!D500</f>
        <v>62.091495991055417</v>
      </c>
      <c r="G501" s="226">
        <f>Dat_02!E500</f>
        <v>62.091495991055417</v>
      </c>
      <c r="I501" s="227">
        <f>Dat_02!G500</f>
        <v>0</v>
      </c>
      <c r="J501" s="233"/>
    </row>
    <row r="502" spans="2:10">
      <c r="B502" s="224"/>
      <c r="C502" s="225">
        <f>Dat_02!B501</f>
        <v>45091</v>
      </c>
      <c r="D502" s="224"/>
      <c r="E502" s="226">
        <f>Dat_02!C501</f>
        <v>61.48177375849162</v>
      </c>
      <c r="F502" s="226">
        <f>Dat_02!D501</f>
        <v>62.091495991055417</v>
      </c>
      <c r="G502" s="226">
        <f>Dat_02!E501</f>
        <v>61.48177375849162</v>
      </c>
      <c r="I502" s="227">
        <f>Dat_02!G501</f>
        <v>0</v>
      </c>
      <c r="J502" s="233"/>
    </row>
    <row r="503" spans="2:10">
      <c r="B503" s="224"/>
      <c r="C503" s="225">
        <f>Dat_02!B502</f>
        <v>45092</v>
      </c>
      <c r="D503" s="224"/>
      <c r="E503" s="226">
        <f>Dat_02!C502</f>
        <v>69.867611942491621</v>
      </c>
      <c r="F503" s="226">
        <f>Dat_02!D502</f>
        <v>62.091495991055417</v>
      </c>
      <c r="G503" s="226">
        <f>Dat_02!E502</f>
        <v>62.091495991055417</v>
      </c>
      <c r="I503" s="227">
        <f>Dat_02!G502</f>
        <v>62.091495991055417</v>
      </c>
      <c r="J503" s="233"/>
    </row>
    <row r="504" spans="2:10">
      <c r="B504" s="224"/>
      <c r="C504" s="225">
        <f>Dat_02!B503</f>
        <v>45093</v>
      </c>
      <c r="D504" s="224"/>
      <c r="E504" s="226">
        <f>Dat_02!C503</f>
        <v>78.254237598495337</v>
      </c>
      <c r="F504" s="226">
        <f>Dat_02!D503</f>
        <v>62.091495991055417</v>
      </c>
      <c r="G504" s="226">
        <f>Dat_02!E503</f>
        <v>62.091495991055417</v>
      </c>
      <c r="I504" s="227">
        <f>Dat_02!G503</f>
        <v>0</v>
      </c>
      <c r="J504" s="233"/>
    </row>
    <row r="505" spans="2:10">
      <c r="B505" s="224"/>
      <c r="C505" s="225">
        <f>Dat_02!B504</f>
        <v>45094</v>
      </c>
      <c r="D505" s="224"/>
      <c r="E505" s="226">
        <f>Dat_02!C504</f>
        <v>56.491981126493485</v>
      </c>
      <c r="F505" s="226">
        <f>Dat_02!D504</f>
        <v>62.091495991055417</v>
      </c>
      <c r="G505" s="226">
        <f>Dat_02!E504</f>
        <v>56.491981126493485</v>
      </c>
      <c r="I505" s="227">
        <f>Dat_02!G504</f>
        <v>0</v>
      </c>
      <c r="J505" s="233"/>
    </row>
    <row r="506" spans="2:10">
      <c r="B506" s="224"/>
      <c r="C506" s="225">
        <f>Dat_02!B505</f>
        <v>45095</v>
      </c>
      <c r="D506" s="224"/>
      <c r="E506" s="226">
        <f>Dat_02!C505</f>
        <v>40.625565390491616</v>
      </c>
      <c r="F506" s="226">
        <f>Dat_02!D505</f>
        <v>62.091495991055417</v>
      </c>
      <c r="G506" s="226">
        <f>Dat_02!E505</f>
        <v>40.625565390491616</v>
      </c>
      <c r="I506" s="227">
        <f>Dat_02!G505</f>
        <v>0</v>
      </c>
      <c r="J506" s="233"/>
    </row>
    <row r="507" spans="2:10">
      <c r="B507" s="224"/>
      <c r="C507" s="225">
        <f>Dat_02!B506</f>
        <v>45096</v>
      </c>
      <c r="D507" s="224"/>
      <c r="E507" s="226">
        <f>Dat_02!C506</f>
        <v>63.964851278493484</v>
      </c>
      <c r="F507" s="226">
        <f>Dat_02!D506</f>
        <v>62.091495991055417</v>
      </c>
      <c r="G507" s="226">
        <f>Dat_02!E506</f>
        <v>62.091495991055417</v>
      </c>
      <c r="I507" s="227">
        <f>Dat_02!G506</f>
        <v>0</v>
      </c>
      <c r="J507" s="233"/>
    </row>
    <row r="508" spans="2:10">
      <c r="B508" s="224"/>
      <c r="C508" s="225">
        <f>Dat_02!B507</f>
        <v>45097</v>
      </c>
      <c r="D508" s="224"/>
      <c r="E508" s="226">
        <f>Dat_02!C507</f>
        <v>63.700315196493477</v>
      </c>
      <c r="F508" s="226">
        <f>Dat_02!D507</f>
        <v>62.091495991055417</v>
      </c>
      <c r="G508" s="226">
        <f>Dat_02!E507</f>
        <v>62.091495991055417</v>
      </c>
      <c r="I508" s="227">
        <f>Dat_02!G507</f>
        <v>0</v>
      </c>
      <c r="J508" s="233"/>
    </row>
    <row r="509" spans="2:10">
      <c r="B509" s="224"/>
      <c r="C509" s="225">
        <f>Dat_02!B508</f>
        <v>45098</v>
      </c>
      <c r="D509" s="224"/>
      <c r="E509" s="226">
        <f>Dat_02!C508</f>
        <v>76.434700403560868</v>
      </c>
      <c r="F509" s="226">
        <f>Dat_02!D508</f>
        <v>62.091495991055417</v>
      </c>
      <c r="G509" s="226">
        <f>Dat_02!E508</f>
        <v>62.091495991055417</v>
      </c>
      <c r="I509" s="227">
        <f>Dat_02!G508</f>
        <v>0</v>
      </c>
      <c r="J509" s="233"/>
    </row>
    <row r="510" spans="2:10">
      <c r="B510" s="224"/>
      <c r="C510" s="225">
        <f>Dat_02!B509</f>
        <v>45099</v>
      </c>
      <c r="D510" s="224"/>
      <c r="E510" s="226">
        <f>Dat_02!C509</f>
        <v>60.879025239560868</v>
      </c>
      <c r="F510" s="226">
        <f>Dat_02!D509</f>
        <v>62.091495991055417</v>
      </c>
      <c r="G510" s="226">
        <f>Dat_02!E509</f>
        <v>60.879025239560868</v>
      </c>
      <c r="I510" s="227">
        <f>Dat_02!G509</f>
        <v>0</v>
      </c>
      <c r="J510" s="233"/>
    </row>
    <row r="511" spans="2:10">
      <c r="B511" s="224"/>
      <c r="C511" s="225">
        <f>Dat_02!B510</f>
        <v>45100</v>
      </c>
      <c r="D511" s="224"/>
      <c r="E511" s="226">
        <f>Dat_02!C510</f>
        <v>56.585806815560865</v>
      </c>
      <c r="F511" s="226">
        <f>Dat_02!D510</f>
        <v>62.091495991055417</v>
      </c>
      <c r="G511" s="226">
        <f>Dat_02!E510</f>
        <v>56.585806815560865</v>
      </c>
      <c r="I511" s="227">
        <f>Dat_02!G510</f>
        <v>0</v>
      </c>
      <c r="J511" s="233"/>
    </row>
    <row r="512" spans="2:10">
      <c r="B512" s="224"/>
      <c r="C512" s="225">
        <f>Dat_02!B511</f>
        <v>45101</v>
      </c>
      <c r="D512" s="224"/>
      <c r="E512" s="226">
        <f>Dat_02!C511</f>
        <v>45.285563307560864</v>
      </c>
      <c r="F512" s="226">
        <f>Dat_02!D511</f>
        <v>62.091495991055417</v>
      </c>
      <c r="G512" s="226">
        <f>Dat_02!E511</f>
        <v>45.285563307560864</v>
      </c>
      <c r="I512" s="227">
        <f>Dat_02!G511</f>
        <v>0</v>
      </c>
      <c r="J512" s="233"/>
    </row>
    <row r="513" spans="2:10">
      <c r="B513" s="224"/>
      <c r="C513" s="225">
        <f>Dat_02!B512</f>
        <v>45102</v>
      </c>
      <c r="D513" s="224"/>
      <c r="E513" s="226">
        <f>Dat_02!C512</f>
        <v>39.898130859559004</v>
      </c>
      <c r="F513" s="226">
        <f>Dat_02!D512</f>
        <v>62.091495991055417</v>
      </c>
      <c r="G513" s="226">
        <f>Dat_02!E512</f>
        <v>39.898130859559004</v>
      </c>
      <c r="I513" s="227">
        <f>Dat_02!G512</f>
        <v>0</v>
      </c>
      <c r="J513" s="233"/>
    </row>
    <row r="514" spans="2:10">
      <c r="B514" s="224"/>
      <c r="C514" s="225">
        <f>Dat_02!B513</f>
        <v>45103</v>
      </c>
      <c r="D514" s="224"/>
      <c r="E514" s="226">
        <f>Dat_02!C513</f>
        <v>49.490690407560869</v>
      </c>
      <c r="F514" s="226">
        <f>Dat_02!D513</f>
        <v>62.091495991055417</v>
      </c>
      <c r="G514" s="226">
        <f>Dat_02!E513</f>
        <v>49.490690407560869</v>
      </c>
      <c r="I514" s="227">
        <f>Dat_02!G513</f>
        <v>0</v>
      </c>
      <c r="J514" s="233"/>
    </row>
    <row r="515" spans="2:10">
      <c r="B515" s="224"/>
      <c r="C515" s="225">
        <f>Dat_02!B514</f>
        <v>45104</v>
      </c>
      <c r="D515" s="224"/>
      <c r="E515" s="226">
        <f>Dat_02!C514</f>
        <v>60.819213259559007</v>
      </c>
      <c r="F515" s="226">
        <f>Dat_02!D514</f>
        <v>62.091495991055417</v>
      </c>
      <c r="G515" s="226">
        <f>Dat_02!E514</f>
        <v>60.819213259559007</v>
      </c>
      <c r="I515" s="227">
        <f>Dat_02!G514</f>
        <v>0</v>
      </c>
      <c r="J515" s="233"/>
    </row>
    <row r="516" spans="2:10">
      <c r="B516" s="224"/>
      <c r="C516" s="225">
        <f>Dat_02!B515</f>
        <v>45105</v>
      </c>
      <c r="D516" s="224"/>
      <c r="E516" s="226">
        <f>Dat_02!C515</f>
        <v>37.402692723792917</v>
      </c>
      <c r="F516" s="226">
        <f>Dat_02!D515</f>
        <v>62.091495991055417</v>
      </c>
      <c r="G516" s="226">
        <f>Dat_02!E515</f>
        <v>37.402692723792917</v>
      </c>
      <c r="I516" s="227">
        <f>Dat_02!G515</f>
        <v>0</v>
      </c>
      <c r="J516" s="233"/>
    </row>
    <row r="517" spans="2:10">
      <c r="B517" s="224"/>
      <c r="C517" s="225">
        <f>Dat_02!B516</f>
        <v>45106</v>
      </c>
      <c r="D517" s="224"/>
      <c r="E517" s="226">
        <f>Dat_02!C516</f>
        <v>17.675389911791054</v>
      </c>
      <c r="F517" s="226">
        <f>Dat_02!D516</f>
        <v>62.091495991055417</v>
      </c>
      <c r="G517" s="226">
        <f>Dat_02!E516</f>
        <v>17.675389911791054</v>
      </c>
      <c r="I517" s="227">
        <f>Dat_02!G516</f>
        <v>0</v>
      </c>
      <c r="J517" s="233"/>
    </row>
    <row r="518" spans="2:10">
      <c r="B518" s="224"/>
      <c r="C518" s="225">
        <f>Dat_02!B517</f>
        <v>45107</v>
      </c>
      <c r="D518" s="224"/>
      <c r="E518" s="226">
        <f>Dat_02!C517</f>
        <v>22.42099434779292</v>
      </c>
      <c r="F518" s="226">
        <f>Dat_02!D517</f>
        <v>62.091495991055417</v>
      </c>
      <c r="G518" s="226">
        <f>Dat_02!E517</f>
        <v>22.42099434779292</v>
      </c>
      <c r="I518" s="227">
        <f>Dat_02!G517</f>
        <v>0</v>
      </c>
      <c r="J518" s="233"/>
    </row>
    <row r="519" spans="2:10">
      <c r="B519" s="224"/>
      <c r="C519" s="225">
        <f>Dat_02!B518</f>
        <v>45108</v>
      </c>
      <c r="D519" s="224"/>
      <c r="E519" s="226">
        <f>Dat_02!C518</f>
        <v>10.764143951792917</v>
      </c>
      <c r="F519" s="226">
        <f>Dat_02!D518</f>
        <v>26.601704529721381</v>
      </c>
      <c r="G519" s="226">
        <f>Dat_02!E518</f>
        <v>10.764143951792917</v>
      </c>
      <c r="I519" s="227">
        <f>Dat_02!G518</f>
        <v>0</v>
      </c>
      <c r="J519" s="233"/>
    </row>
    <row r="520" spans="2:10">
      <c r="B520" s="224"/>
      <c r="C520" s="225">
        <f>Dat_02!B519</f>
        <v>45109</v>
      </c>
      <c r="D520" s="224"/>
      <c r="E520" s="226">
        <f>Dat_02!C519</f>
        <v>12.38707608779292</v>
      </c>
      <c r="F520" s="226">
        <f>Dat_02!D519</f>
        <v>26.601704529721381</v>
      </c>
      <c r="G520" s="226">
        <f>Dat_02!E519</f>
        <v>12.38707608779292</v>
      </c>
      <c r="I520" s="227">
        <f>Dat_02!G519</f>
        <v>0</v>
      </c>
      <c r="J520" s="233"/>
    </row>
    <row r="521" spans="2:10">
      <c r="B521" s="224"/>
      <c r="C521" s="225">
        <f>Dat_02!B520</f>
        <v>45110</v>
      </c>
      <c r="D521" s="224"/>
      <c r="E521" s="226">
        <f>Dat_02!C520</f>
        <v>25.683337035791052</v>
      </c>
      <c r="F521" s="226">
        <f>Dat_02!D520</f>
        <v>26.601704529721381</v>
      </c>
      <c r="G521" s="226">
        <f>Dat_02!E520</f>
        <v>25.683337035791052</v>
      </c>
      <c r="I521" s="227">
        <f>Dat_02!G520</f>
        <v>0</v>
      </c>
      <c r="J521" s="233"/>
    </row>
    <row r="522" spans="2:10">
      <c r="B522" s="224"/>
      <c r="C522" s="225">
        <f>Dat_02!B521</f>
        <v>45111</v>
      </c>
      <c r="D522" s="224"/>
      <c r="E522" s="226">
        <f>Dat_02!C521</f>
        <v>23.145132199792918</v>
      </c>
      <c r="F522" s="226">
        <f>Dat_02!D521</f>
        <v>26.601704529721381</v>
      </c>
      <c r="G522" s="226">
        <f>Dat_02!E521</f>
        <v>23.145132199792918</v>
      </c>
      <c r="I522" s="227">
        <f>Dat_02!G521</f>
        <v>0</v>
      </c>
      <c r="J522" s="233"/>
    </row>
    <row r="523" spans="2:10">
      <c r="B523" s="224"/>
      <c r="C523" s="225">
        <f>Dat_02!B522</f>
        <v>45112</v>
      </c>
      <c r="D523" s="224"/>
      <c r="E523" s="226">
        <f>Dat_02!C522</f>
        <v>25.82995115699865</v>
      </c>
      <c r="F523" s="226">
        <f>Dat_02!D522</f>
        <v>26.601704529721381</v>
      </c>
      <c r="G523" s="226">
        <f>Dat_02!E522</f>
        <v>25.82995115699865</v>
      </c>
      <c r="I523" s="227">
        <f>Dat_02!G522</f>
        <v>0</v>
      </c>
      <c r="J523" s="233"/>
    </row>
    <row r="524" spans="2:10">
      <c r="B524" s="224"/>
      <c r="C524" s="225">
        <f>Dat_02!B523</f>
        <v>45113</v>
      </c>
      <c r="D524" s="224"/>
      <c r="E524" s="226">
        <f>Dat_02!C523</f>
        <v>26.201231548998649</v>
      </c>
      <c r="F524" s="226">
        <f>Dat_02!D523</f>
        <v>26.601704529721381</v>
      </c>
      <c r="G524" s="226">
        <f>Dat_02!E523</f>
        <v>26.201231548998649</v>
      </c>
      <c r="I524" s="227">
        <f>Dat_02!G523</f>
        <v>0</v>
      </c>
      <c r="J524" s="233"/>
    </row>
    <row r="525" spans="2:10">
      <c r="B525" s="224"/>
      <c r="C525" s="225">
        <f>Dat_02!B524</f>
        <v>45114</v>
      </c>
      <c r="D525" s="224"/>
      <c r="E525" s="226">
        <f>Dat_02!C524</f>
        <v>17.300016412998652</v>
      </c>
      <c r="F525" s="226">
        <f>Dat_02!D524</f>
        <v>26.601704529721381</v>
      </c>
      <c r="G525" s="226">
        <f>Dat_02!E524</f>
        <v>17.300016412998652</v>
      </c>
      <c r="I525" s="227">
        <f>Dat_02!G524</f>
        <v>0</v>
      </c>
      <c r="J525" s="233"/>
    </row>
    <row r="526" spans="2:10">
      <c r="B526" s="224"/>
      <c r="C526" s="225">
        <f>Dat_02!B525</f>
        <v>45115</v>
      </c>
      <c r="D526" s="224"/>
      <c r="E526" s="226">
        <f>Dat_02!C525</f>
        <v>15.172527685000517</v>
      </c>
      <c r="F526" s="226">
        <f>Dat_02!D525</f>
        <v>26.601704529721381</v>
      </c>
      <c r="G526" s="226">
        <f>Dat_02!E525</f>
        <v>15.172527685000517</v>
      </c>
      <c r="I526" s="227">
        <f>Dat_02!G525</f>
        <v>0</v>
      </c>
      <c r="J526" s="233"/>
    </row>
    <row r="527" spans="2:10">
      <c r="B527" s="224"/>
      <c r="C527" s="225">
        <f>Dat_02!B526</f>
        <v>45116</v>
      </c>
      <c r="D527" s="224"/>
      <c r="E527" s="226">
        <f>Dat_02!C526</f>
        <v>10.88104752899865</v>
      </c>
      <c r="F527" s="226">
        <f>Dat_02!D526</f>
        <v>26.601704529721381</v>
      </c>
      <c r="G527" s="226">
        <f>Dat_02!E526</f>
        <v>10.88104752899865</v>
      </c>
      <c r="I527" s="227">
        <f>Dat_02!G526</f>
        <v>0</v>
      </c>
      <c r="J527" s="233"/>
    </row>
    <row r="528" spans="2:10">
      <c r="B528" s="224"/>
      <c r="C528" s="225">
        <f>Dat_02!B527</f>
        <v>45117</v>
      </c>
      <c r="D528" s="224"/>
      <c r="E528" s="226">
        <f>Dat_02!C527</f>
        <v>28.920031092998652</v>
      </c>
      <c r="F528" s="226">
        <f>Dat_02!D527</f>
        <v>26.601704529721381</v>
      </c>
      <c r="G528" s="226">
        <f>Dat_02!E527</f>
        <v>26.601704529721381</v>
      </c>
      <c r="I528" s="227">
        <f>Dat_02!G527</f>
        <v>0</v>
      </c>
      <c r="J528" s="233"/>
    </row>
    <row r="529" spans="2:10">
      <c r="B529" s="224"/>
      <c r="C529" s="225">
        <f>Dat_02!B528</f>
        <v>45118</v>
      </c>
      <c r="D529" s="224"/>
      <c r="E529" s="226">
        <f>Dat_02!C528</f>
        <v>31.077243037000517</v>
      </c>
      <c r="F529" s="226">
        <f>Dat_02!D528</f>
        <v>26.601704529721381</v>
      </c>
      <c r="G529" s="226">
        <f>Dat_02!E528</f>
        <v>26.601704529721381</v>
      </c>
      <c r="I529" s="227">
        <f>Dat_02!G528</f>
        <v>0</v>
      </c>
      <c r="J529" s="233"/>
    </row>
    <row r="530" spans="2:10">
      <c r="B530" s="224"/>
      <c r="C530" s="225">
        <f>Dat_02!B529</f>
        <v>45119</v>
      </c>
      <c r="D530" s="224"/>
      <c r="E530" s="226">
        <f>Dat_02!C529</f>
        <v>14.183226333087557</v>
      </c>
      <c r="F530" s="226">
        <f>Dat_02!D529</f>
        <v>26.601704529721381</v>
      </c>
      <c r="G530" s="226">
        <f>Dat_02!E529</f>
        <v>14.183226333087557</v>
      </c>
      <c r="I530" s="227">
        <f>Dat_02!G529</f>
        <v>0</v>
      </c>
      <c r="J530" s="233"/>
    </row>
    <row r="531" spans="2:10">
      <c r="B531" s="224"/>
      <c r="C531" s="225">
        <f>Dat_02!B530</f>
        <v>45120</v>
      </c>
      <c r="D531" s="224"/>
      <c r="E531" s="226">
        <f>Dat_02!C530</f>
        <v>10.3727383630857</v>
      </c>
      <c r="F531" s="226">
        <f>Dat_02!D530</f>
        <v>26.601704529721381</v>
      </c>
      <c r="G531" s="226">
        <f>Dat_02!E530</f>
        <v>10.3727383630857</v>
      </c>
      <c r="I531" s="227">
        <f>Dat_02!G530</f>
        <v>0</v>
      </c>
      <c r="J531" s="233"/>
    </row>
    <row r="532" spans="2:10">
      <c r="B532" s="224"/>
      <c r="C532" s="225">
        <f>Dat_02!B531</f>
        <v>45121</v>
      </c>
      <c r="D532" s="224"/>
      <c r="E532" s="226">
        <f>Dat_02!C531</f>
        <v>4.9091500490875628</v>
      </c>
      <c r="F532" s="226">
        <f>Dat_02!D531</f>
        <v>26.601704529721381</v>
      </c>
      <c r="G532" s="226">
        <f>Dat_02!E531</f>
        <v>4.9091500490875628</v>
      </c>
      <c r="I532" s="227">
        <f>Dat_02!G531</f>
        <v>0</v>
      </c>
      <c r="J532" s="233"/>
    </row>
    <row r="533" spans="2:10">
      <c r="B533" s="224"/>
      <c r="C533" s="225">
        <f>Dat_02!B532</f>
        <v>45122</v>
      </c>
      <c r="D533" s="224"/>
      <c r="E533" s="226">
        <f>Dat_02!C532</f>
        <v>1.1223621510875601</v>
      </c>
      <c r="F533" s="226">
        <f>Dat_02!D532</f>
        <v>26.601704529721381</v>
      </c>
      <c r="G533" s="226">
        <f>Dat_02!E532</f>
        <v>1.1223621510875601</v>
      </c>
      <c r="I533" s="227">
        <f>Dat_02!G532</f>
        <v>26.601704529721381</v>
      </c>
      <c r="J533" s="233"/>
    </row>
    <row r="534" spans="2:10">
      <c r="B534" s="224"/>
      <c r="C534" s="225">
        <f>Dat_02!B533</f>
        <v>45123</v>
      </c>
      <c r="D534" s="224"/>
      <c r="E534" s="226">
        <f>Dat_02!C533</f>
        <v>1.2527377760875607</v>
      </c>
      <c r="F534" s="226">
        <f>Dat_02!D533</f>
        <v>26.601704529721381</v>
      </c>
      <c r="G534" s="226">
        <f>Dat_02!E533</f>
        <v>1.2527377760875607</v>
      </c>
      <c r="I534" s="227">
        <f>Dat_02!G533</f>
        <v>0</v>
      </c>
      <c r="J534" s="233"/>
    </row>
    <row r="535" spans="2:10">
      <c r="B535" s="224"/>
      <c r="C535" s="225">
        <f>Dat_02!B534</f>
        <v>45124</v>
      </c>
      <c r="D535" s="224"/>
      <c r="E535" s="226">
        <f>Dat_02!C534</f>
        <v>9.5187780880875579</v>
      </c>
      <c r="F535" s="226">
        <f>Dat_02!D534</f>
        <v>26.601704529721381</v>
      </c>
      <c r="G535" s="226">
        <f>Dat_02!E534</f>
        <v>9.5187780880875579</v>
      </c>
      <c r="I535" s="227">
        <f>Dat_02!G534</f>
        <v>0</v>
      </c>
      <c r="J535" s="233"/>
    </row>
    <row r="536" spans="2:10">
      <c r="B536" s="224"/>
      <c r="C536" s="225">
        <f>Dat_02!B535</f>
        <v>45125</v>
      </c>
      <c r="D536" s="224"/>
      <c r="E536" s="226">
        <f>Dat_02!C535</f>
        <v>21.238165024087561</v>
      </c>
      <c r="F536" s="226">
        <f>Dat_02!D535</f>
        <v>26.601704529721381</v>
      </c>
      <c r="G536" s="226">
        <f>Dat_02!E535</f>
        <v>21.238165024087561</v>
      </c>
      <c r="I536" s="227">
        <f>Dat_02!G535</f>
        <v>0</v>
      </c>
      <c r="J536" s="233"/>
    </row>
    <row r="537" spans="2:10">
      <c r="B537" s="224"/>
      <c r="C537" s="225">
        <f>Dat_02!B536</f>
        <v>45126</v>
      </c>
      <c r="D537" s="224"/>
      <c r="E537" s="226">
        <f>Dat_02!C536</f>
        <v>14.719824948133187</v>
      </c>
      <c r="F537" s="226">
        <f>Dat_02!D536</f>
        <v>26.601704529721381</v>
      </c>
      <c r="G537" s="226">
        <f>Dat_02!E536</f>
        <v>14.719824948133187</v>
      </c>
      <c r="I537" s="227">
        <f>Dat_02!G536</f>
        <v>0</v>
      </c>
      <c r="J537" s="233"/>
    </row>
    <row r="538" spans="2:10">
      <c r="B538" s="224"/>
      <c r="C538" s="225">
        <f>Dat_02!B537</f>
        <v>45127</v>
      </c>
      <c r="D538" s="224"/>
      <c r="E538" s="226">
        <f>Dat_02!C537</f>
        <v>4.3961503001350506</v>
      </c>
      <c r="F538" s="226">
        <f>Dat_02!D537</f>
        <v>26.601704529721381</v>
      </c>
      <c r="G538" s="226">
        <f>Dat_02!E537</f>
        <v>4.3961503001350506</v>
      </c>
      <c r="I538" s="227">
        <f>Dat_02!G537</f>
        <v>0</v>
      </c>
      <c r="J538" s="233"/>
    </row>
    <row r="539" spans="2:10">
      <c r="B539" s="224"/>
      <c r="C539" s="225">
        <f>Dat_02!B538</f>
        <v>45128</v>
      </c>
      <c r="D539" s="224"/>
      <c r="E539" s="226">
        <f>Dat_02!C538</f>
        <v>2.7864231081313267</v>
      </c>
      <c r="F539" s="226">
        <f>Dat_02!D538</f>
        <v>26.601704529721381</v>
      </c>
      <c r="G539" s="226">
        <f>Dat_02!E538</f>
        <v>2.7864231081313267</v>
      </c>
      <c r="I539" s="227">
        <f>Dat_02!G538</f>
        <v>0</v>
      </c>
      <c r="J539" s="233"/>
    </row>
    <row r="540" spans="2:10">
      <c r="B540" s="224"/>
      <c r="C540" s="225">
        <f>Dat_02!B539</f>
        <v>45129</v>
      </c>
      <c r="D540" s="224"/>
      <c r="E540" s="226">
        <f>Dat_02!C539</f>
        <v>3.4104858281331909</v>
      </c>
      <c r="F540" s="226">
        <f>Dat_02!D539</f>
        <v>26.601704529721381</v>
      </c>
      <c r="G540" s="226">
        <f>Dat_02!E539</f>
        <v>3.4104858281331909</v>
      </c>
      <c r="I540" s="227">
        <f>Dat_02!G539</f>
        <v>0</v>
      </c>
      <c r="J540" s="233"/>
    </row>
    <row r="541" spans="2:10">
      <c r="B541" s="224"/>
      <c r="C541" s="225">
        <f>Dat_02!B540</f>
        <v>45130</v>
      </c>
      <c r="D541" s="224"/>
      <c r="E541" s="226">
        <f>Dat_02!C540</f>
        <v>0.66356802413318661</v>
      </c>
      <c r="F541" s="226">
        <f>Dat_02!D540</f>
        <v>26.601704529721381</v>
      </c>
      <c r="G541" s="226">
        <f>Dat_02!E540</f>
        <v>0.66356802413318661</v>
      </c>
      <c r="I541" s="227">
        <f>Dat_02!G540</f>
        <v>0</v>
      </c>
      <c r="J541" s="233"/>
    </row>
    <row r="542" spans="2:10">
      <c r="B542" s="224"/>
      <c r="C542" s="225">
        <f>Dat_02!B541</f>
        <v>45131</v>
      </c>
      <c r="D542" s="224"/>
      <c r="E542" s="226">
        <f>Dat_02!C541</f>
        <v>2.3629647521331862</v>
      </c>
      <c r="F542" s="226">
        <f>Dat_02!D541</f>
        <v>26.601704529721381</v>
      </c>
      <c r="G542" s="226">
        <f>Dat_02!E541</f>
        <v>2.3629647521331862</v>
      </c>
      <c r="I542" s="227">
        <f>Dat_02!G541</f>
        <v>0</v>
      </c>
      <c r="J542" s="233"/>
    </row>
    <row r="543" spans="2:10">
      <c r="B543" s="224"/>
      <c r="C543" s="225">
        <f>Dat_02!B542</f>
        <v>45132</v>
      </c>
      <c r="D543" s="224"/>
      <c r="E543" s="226">
        <f>Dat_02!C542</f>
        <v>1.2923573881341217</v>
      </c>
      <c r="F543" s="226">
        <f>Dat_02!D542</f>
        <v>26.601704529721381</v>
      </c>
      <c r="G543" s="226">
        <f>Dat_02!E542</f>
        <v>1.2923573881341217</v>
      </c>
      <c r="I543" s="227">
        <f>Dat_02!G542</f>
        <v>0</v>
      </c>
      <c r="J543" s="233"/>
    </row>
    <row r="544" spans="2:10">
      <c r="B544" s="224"/>
      <c r="C544" s="225">
        <f>Dat_02!B543</f>
        <v>45133</v>
      </c>
      <c r="D544" s="224"/>
      <c r="E544" s="226">
        <f>Dat_02!C543</f>
        <v>6.5609360918694071</v>
      </c>
      <c r="F544" s="226">
        <f>Dat_02!D543</f>
        <v>26.601704529721381</v>
      </c>
      <c r="G544" s="226">
        <f>Dat_02!E543</f>
        <v>6.5609360918694071</v>
      </c>
      <c r="I544" s="227">
        <f>Dat_02!G543</f>
        <v>0</v>
      </c>
      <c r="J544" s="233"/>
    </row>
    <row r="545" spans="2:10">
      <c r="B545" s="224"/>
      <c r="C545" s="225">
        <f>Dat_02!B544</f>
        <v>45134</v>
      </c>
      <c r="D545" s="224"/>
      <c r="E545" s="226">
        <f>Dat_02!C544</f>
        <v>4.5303661118684762</v>
      </c>
      <c r="F545" s="226">
        <f>Dat_02!D544</f>
        <v>26.601704529721381</v>
      </c>
      <c r="G545" s="226">
        <f>Dat_02!E544</f>
        <v>4.5303661118684762</v>
      </c>
      <c r="I545" s="227">
        <f>Dat_02!G544</f>
        <v>0</v>
      </c>
      <c r="J545" s="233"/>
    </row>
    <row r="546" spans="2:10">
      <c r="B546" s="224"/>
      <c r="C546" s="225">
        <f>Dat_02!B545</f>
        <v>45135</v>
      </c>
      <c r="D546" s="224"/>
      <c r="E546" s="226">
        <f>Dat_02!C545</f>
        <v>6.5312281798703333</v>
      </c>
      <c r="F546" s="226">
        <f>Dat_02!D545</f>
        <v>26.601704529721381</v>
      </c>
      <c r="G546" s="226">
        <f>Dat_02!E545</f>
        <v>6.5312281798703333</v>
      </c>
      <c r="I546" s="227">
        <f>Dat_02!G545</f>
        <v>0</v>
      </c>
      <c r="J546" s="233"/>
    </row>
    <row r="547" spans="2:10">
      <c r="B547" s="224"/>
      <c r="C547" s="225">
        <f>Dat_02!B546</f>
        <v>45136</v>
      </c>
      <c r="D547" s="224"/>
      <c r="E547" s="226">
        <f>Dat_02!C546</f>
        <v>3.548440679868472</v>
      </c>
      <c r="F547" s="226">
        <f>Dat_02!D546</f>
        <v>26.601704529721381</v>
      </c>
      <c r="G547" s="226">
        <f>Dat_02!E546</f>
        <v>3.548440679868472</v>
      </c>
      <c r="I547" s="227">
        <f>Dat_02!G546</f>
        <v>0</v>
      </c>
      <c r="J547" s="233"/>
    </row>
    <row r="548" spans="2:10">
      <c r="B548" s="224"/>
      <c r="C548" s="225">
        <f>Dat_02!B547</f>
        <v>45137</v>
      </c>
      <c r="D548" s="224"/>
      <c r="E548" s="226">
        <f>Dat_02!C547</f>
        <v>1.105057919869403</v>
      </c>
      <c r="F548" s="226">
        <f>Dat_02!D547</f>
        <v>26.601704529721381</v>
      </c>
      <c r="G548" s="226">
        <f>Dat_02!E547</f>
        <v>1.105057919869403</v>
      </c>
      <c r="I548" s="227">
        <f>Dat_02!G547</f>
        <v>0</v>
      </c>
      <c r="J548" s="233"/>
    </row>
    <row r="549" spans="2:10">
      <c r="B549" s="224"/>
      <c r="C549" s="225">
        <f>Dat_02!B548</f>
        <v>45138</v>
      </c>
      <c r="D549" s="224"/>
      <c r="E549" s="226">
        <f>Dat_02!C548</f>
        <v>1.3670182158694042</v>
      </c>
      <c r="F549" s="226">
        <f>Dat_02!D548</f>
        <v>26.601704529721381</v>
      </c>
      <c r="G549" s="226">
        <f>Dat_02!E548</f>
        <v>1.3670182158694042</v>
      </c>
      <c r="I549" s="227">
        <f>Dat_02!G548</f>
        <v>0</v>
      </c>
      <c r="J549" s="233"/>
    </row>
    <row r="550" spans="2:10">
      <c r="B550" s="224"/>
      <c r="C550" s="225">
        <f>Dat_02!B549</f>
        <v>45139</v>
      </c>
      <c r="D550" s="224"/>
      <c r="E550" s="226">
        <f>Dat_02!C549</f>
        <v>1.782965891869404</v>
      </c>
      <c r="F550" s="226">
        <f>Dat_02!D549</f>
        <v>15.940810769841702</v>
      </c>
      <c r="G550" s="226">
        <f>Dat_02!E549</f>
        <v>1.782965891869404</v>
      </c>
      <c r="I550" s="227">
        <f>Dat_02!G549</f>
        <v>0</v>
      </c>
      <c r="J550" s="233"/>
    </row>
    <row r="551" spans="2:10">
      <c r="B551" s="224"/>
      <c r="C551" s="225">
        <f>Dat_02!B550</f>
        <v>45140</v>
      </c>
      <c r="D551" s="224"/>
      <c r="E551" s="226">
        <f>Dat_02!C550</f>
        <v>2.1689622764460839</v>
      </c>
      <c r="F551" s="226">
        <f>Dat_02!D550</f>
        <v>15.940810769841702</v>
      </c>
      <c r="G551" s="226">
        <f>Dat_02!E550</f>
        <v>2.1689622764460839</v>
      </c>
      <c r="I551" s="227">
        <f>Dat_02!G550</f>
        <v>0</v>
      </c>
      <c r="J551" s="233"/>
    </row>
    <row r="552" spans="2:10">
      <c r="B552" s="224"/>
      <c r="C552" s="225">
        <f>Dat_02!B551</f>
        <v>45141</v>
      </c>
      <c r="D552" s="224"/>
      <c r="E552" s="226">
        <f>Dat_02!C551</f>
        <v>0.78540507645074098</v>
      </c>
      <c r="F552" s="226">
        <f>Dat_02!D551</f>
        <v>15.940810769841702</v>
      </c>
      <c r="G552" s="226">
        <f>Dat_02!E551</f>
        <v>0.78540507645074098</v>
      </c>
      <c r="I552" s="227">
        <f>Dat_02!G551</f>
        <v>0</v>
      </c>
      <c r="J552" s="233"/>
    </row>
    <row r="553" spans="2:10">
      <c r="B553" s="224"/>
      <c r="C553" s="225">
        <f>Dat_02!B552</f>
        <v>45142</v>
      </c>
      <c r="D553" s="224"/>
      <c r="E553" s="226">
        <f>Dat_02!C552</f>
        <v>1.0309195644470164</v>
      </c>
      <c r="F553" s="226">
        <f>Dat_02!D552</f>
        <v>15.940810769841702</v>
      </c>
      <c r="G553" s="226">
        <f>Dat_02!E552</f>
        <v>1.0309195644470164</v>
      </c>
      <c r="I553" s="227">
        <f>Dat_02!G552</f>
        <v>0</v>
      </c>
      <c r="J553" s="233"/>
    </row>
    <row r="554" spans="2:10">
      <c r="B554" s="224"/>
      <c r="C554" s="225">
        <f>Dat_02!B553</f>
        <v>45143</v>
      </c>
      <c r="D554" s="224"/>
      <c r="E554" s="226">
        <f>Dat_02!C553</f>
        <v>1.8049678124498096</v>
      </c>
      <c r="F554" s="226">
        <f>Dat_02!D553</f>
        <v>15.940810769841702</v>
      </c>
      <c r="G554" s="226">
        <f>Dat_02!E553</f>
        <v>1.8049678124498096</v>
      </c>
      <c r="I554" s="227">
        <f>Dat_02!G553</f>
        <v>0</v>
      </c>
      <c r="J554" s="233"/>
    </row>
    <row r="555" spans="2:10">
      <c r="B555" s="224"/>
      <c r="C555" s="225">
        <f>Dat_02!B554</f>
        <v>45144</v>
      </c>
      <c r="D555" s="224"/>
      <c r="E555" s="226">
        <f>Dat_02!C554</f>
        <v>1.004827152447946</v>
      </c>
      <c r="F555" s="226">
        <f>Dat_02!D554</f>
        <v>15.940810769841702</v>
      </c>
      <c r="G555" s="226">
        <f>Dat_02!E554</f>
        <v>1.004827152447946</v>
      </c>
      <c r="I555" s="227">
        <f>Dat_02!G554</f>
        <v>0</v>
      </c>
      <c r="J555" s="233"/>
    </row>
    <row r="556" spans="2:10">
      <c r="B556" s="224"/>
      <c r="C556" s="225">
        <f>Dat_02!B555</f>
        <v>45145</v>
      </c>
      <c r="D556" s="224"/>
      <c r="E556" s="226">
        <f>Dat_02!C555</f>
        <v>0.7337421964488785</v>
      </c>
      <c r="F556" s="226">
        <f>Dat_02!D555</f>
        <v>15.940810769841702</v>
      </c>
      <c r="G556" s="226">
        <f>Dat_02!E555</f>
        <v>0.7337421964488785</v>
      </c>
      <c r="I556" s="227">
        <f>Dat_02!G555</f>
        <v>0</v>
      </c>
      <c r="J556" s="233"/>
    </row>
    <row r="557" spans="2:10">
      <c r="B557" s="224"/>
      <c r="C557" s="225">
        <f>Dat_02!B556</f>
        <v>45146</v>
      </c>
      <c r="D557" s="224"/>
      <c r="E557" s="226">
        <f>Dat_02!C556</f>
        <v>5.0941232324488812</v>
      </c>
      <c r="F557" s="226">
        <f>Dat_02!D556</f>
        <v>15.940810769841702</v>
      </c>
      <c r="G557" s="226">
        <f>Dat_02!E556</f>
        <v>5.0941232324488812</v>
      </c>
      <c r="I557" s="227">
        <f>Dat_02!G556</f>
        <v>0</v>
      </c>
      <c r="J557" s="233"/>
    </row>
    <row r="558" spans="2:10">
      <c r="B558" s="224"/>
      <c r="C558" s="225">
        <f>Dat_02!B557</f>
        <v>45147</v>
      </c>
      <c r="D558" s="224"/>
      <c r="E558" s="226">
        <f>Dat_02!C557</f>
        <v>10.186300378786349</v>
      </c>
      <c r="F558" s="226">
        <f>Dat_02!D557</f>
        <v>15.940810769841702</v>
      </c>
      <c r="G558" s="226">
        <f>Dat_02!E557</f>
        <v>10.186300378786349</v>
      </c>
      <c r="I558" s="227">
        <f>Dat_02!G557</f>
        <v>0</v>
      </c>
      <c r="J558" s="233"/>
    </row>
    <row r="559" spans="2:10">
      <c r="B559" s="224"/>
      <c r="C559" s="225">
        <f>Dat_02!B558</f>
        <v>45148</v>
      </c>
      <c r="D559" s="224"/>
      <c r="E559" s="226">
        <f>Dat_02!C558</f>
        <v>0.79286929878914447</v>
      </c>
      <c r="F559" s="226">
        <f>Dat_02!D558</f>
        <v>15.940810769841702</v>
      </c>
      <c r="G559" s="226">
        <f>Dat_02!E558</f>
        <v>0.79286929878914447</v>
      </c>
      <c r="I559" s="227">
        <f>Dat_02!G558</f>
        <v>0</v>
      </c>
      <c r="J559" s="233"/>
    </row>
    <row r="560" spans="2:10">
      <c r="B560" s="224"/>
      <c r="C560" s="225">
        <f>Dat_02!B559</f>
        <v>45149</v>
      </c>
      <c r="D560" s="224"/>
      <c r="E560" s="226">
        <f>Dat_02!C559</f>
        <v>5.455991310786354</v>
      </c>
      <c r="F560" s="226">
        <f>Dat_02!D559</f>
        <v>15.940810769841702</v>
      </c>
      <c r="G560" s="226">
        <f>Dat_02!E559</f>
        <v>5.455991310786354</v>
      </c>
      <c r="I560" s="227">
        <f>Dat_02!G559</f>
        <v>0</v>
      </c>
      <c r="J560" s="233"/>
    </row>
    <row r="561" spans="2:10">
      <c r="B561" s="224"/>
      <c r="C561" s="225">
        <f>Dat_02!B560</f>
        <v>45150</v>
      </c>
      <c r="D561" s="224"/>
      <c r="E561" s="226">
        <f>Dat_02!C560</f>
        <v>0.80239395078728193</v>
      </c>
      <c r="F561" s="226">
        <f>Dat_02!D560</f>
        <v>15.940810769841702</v>
      </c>
      <c r="G561" s="226">
        <f>Dat_02!E560</f>
        <v>0.80239395078728193</v>
      </c>
      <c r="I561" s="227">
        <f>Dat_02!G560</f>
        <v>0</v>
      </c>
      <c r="J561" s="233"/>
    </row>
    <row r="562" spans="2:10">
      <c r="B562" s="224"/>
      <c r="C562" s="225">
        <f>Dat_02!B561</f>
        <v>45151</v>
      </c>
      <c r="D562" s="224"/>
      <c r="E562" s="226">
        <f>Dat_02!C561</f>
        <v>0.93516316678728251</v>
      </c>
      <c r="F562" s="226">
        <f>Dat_02!D561</f>
        <v>15.940810769841702</v>
      </c>
      <c r="G562" s="226">
        <f>Dat_02!E561</f>
        <v>0.93516316678728251</v>
      </c>
      <c r="I562" s="227">
        <f>Dat_02!G561</f>
        <v>0</v>
      </c>
      <c r="J562" s="233"/>
    </row>
    <row r="563" spans="2:10">
      <c r="B563" s="224"/>
      <c r="C563" s="225">
        <f>Dat_02!B562</f>
        <v>45152</v>
      </c>
      <c r="D563" s="224"/>
      <c r="E563" s="226">
        <f>Dat_02!C562</f>
        <v>0.7927689467872806</v>
      </c>
      <c r="F563" s="226">
        <f>Dat_02!D562</f>
        <v>15.940810769841702</v>
      </c>
      <c r="G563" s="226">
        <f>Dat_02!E562</f>
        <v>0.7927689467872806</v>
      </c>
      <c r="I563" s="227">
        <f>Dat_02!G562</f>
        <v>0</v>
      </c>
      <c r="J563" s="233"/>
    </row>
    <row r="564" spans="2:10">
      <c r="B564" s="224"/>
      <c r="C564" s="225">
        <f>Dat_02!B563</f>
        <v>45153</v>
      </c>
      <c r="D564" s="224"/>
      <c r="E564" s="226">
        <f>Dat_02!C563</f>
        <v>1.0170399587863503</v>
      </c>
      <c r="F564" s="226">
        <f>Dat_02!D563</f>
        <v>15.940810769841702</v>
      </c>
      <c r="G564" s="226">
        <f>Dat_02!E563</f>
        <v>1.0170399587863503</v>
      </c>
      <c r="I564" s="227">
        <f>Dat_02!G563</f>
        <v>15.940810769841702</v>
      </c>
      <c r="J564" s="233"/>
    </row>
    <row r="565" spans="2:10">
      <c r="B565" s="224"/>
      <c r="C565" s="225">
        <f>Dat_02!B564</f>
        <v>45154</v>
      </c>
      <c r="D565" s="224"/>
      <c r="E565" s="226">
        <f>Dat_02!C564</f>
        <v>1.3471824894848832</v>
      </c>
      <c r="F565" s="226">
        <f>Dat_02!D564</f>
        <v>15.940810769841702</v>
      </c>
      <c r="G565" s="226">
        <f>Dat_02!E564</f>
        <v>1.3471824894848832</v>
      </c>
      <c r="I565" s="227">
        <f>Dat_02!G564</f>
        <v>0</v>
      </c>
      <c r="J565" s="233"/>
    </row>
    <row r="566" spans="2:10">
      <c r="B566" s="224"/>
      <c r="C566" s="225">
        <f>Dat_02!B565</f>
        <v>45155</v>
      </c>
      <c r="D566" s="224"/>
      <c r="E566" s="226">
        <f>Dat_02!C565</f>
        <v>0.75471684948861006</v>
      </c>
      <c r="F566" s="226">
        <f>Dat_02!D565</f>
        <v>15.940810769841702</v>
      </c>
      <c r="G566" s="226">
        <f>Dat_02!E565</f>
        <v>0.75471684948861006</v>
      </c>
      <c r="I566" s="227">
        <f>Dat_02!G565</f>
        <v>0</v>
      </c>
      <c r="J566" s="233"/>
    </row>
    <row r="567" spans="2:10">
      <c r="B567" s="224"/>
      <c r="C567" s="225">
        <f>Dat_02!B566</f>
        <v>45156</v>
      </c>
      <c r="D567" s="224"/>
      <c r="E567" s="226">
        <f>Dat_02!C566</f>
        <v>1.4968303974848822</v>
      </c>
      <c r="F567" s="226">
        <f>Dat_02!D566</f>
        <v>15.940810769841702</v>
      </c>
      <c r="G567" s="226">
        <f>Dat_02!E566</f>
        <v>1.4968303974848822</v>
      </c>
      <c r="I567" s="227">
        <f>Dat_02!G566</f>
        <v>0</v>
      </c>
      <c r="J567" s="233"/>
    </row>
    <row r="568" spans="2:10">
      <c r="B568" s="224"/>
      <c r="C568" s="225">
        <f>Dat_02!B567</f>
        <v>45157</v>
      </c>
      <c r="D568" s="224"/>
      <c r="E568" s="226">
        <f>Dat_02!C567</f>
        <v>0.98054632948674769</v>
      </c>
      <c r="F568" s="226">
        <f>Dat_02!D567</f>
        <v>15.940810769841702</v>
      </c>
      <c r="G568" s="226">
        <f>Dat_02!E567</f>
        <v>0.98054632948674769</v>
      </c>
      <c r="I568" s="227">
        <f>Dat_02!G567</f>
        <v>0</v>
      </c>
      <c r="J568" s="233"/>
    </row>
    <row r="569" spans="2:10">
      <c r="B569" s="224"/>
      <c r="C569" s="225">
        <f>Dat_02!B568</f>
        <v>45158</v>
      </c>
      <c r="D569" s="224"/>
      <c r="E569" s="226">
        <f>Dat_02!C568</f>
        <v>0.98118557748674717</v>
      </c>
      <c r="F569" s="226">
        <f>Dat_02!D568</f>
        <v>15.940810769841702</v>
      </c>
      <c r="G569" s="226">
        <f>Dat_02!E568</f>
        <v>0.98118557748674717</v>
      </c>
      <c r="I569" s="227">
        <f>Dat_02!G568</f>
        <v>0</v>
      </c>
      <c r="J569" s="233"/>
    </row>
    <row r="570" spans="2:10">
      <c r="B570" s="224"/>
      <c r="C570" s="225">
        <f>Dat_02!B569</f>
        <v>45159</v>
      </c>
      <c r="D570" s="224"/>
      <c r="E570" s="226">
        <f>Dat_02!C569</f>
        <v>0.93594360148488343</v>
      </c>
      <c r="F570" s="226">
        <f>Dat_02!D569</f>
        <v>15.940810769841702</v>
      </c>
      <c r="G570" s="226">
        <f>Dat_02!E569</f>
        <v>0.93594360148488343</v>
      </c>
      <c r="I570" s="227">
        <f>Dat_02!G569</f>
        <v>0</v>
      </c>
      <c r="J570" s="233"/>
    </row>
    <row r="571" spans="2:10">
      <c r="B571" s="224"/>
      <c r="C571" s="225">
        <f>Dat_02!B570</f>
        <v>45160</v>
      </c>
      <c r="D571" s="224"/>
      <c r="E571" s="226">
        <f>Dat_02!C570</f>
        <v>0.78725084548488666</v>
      </c>
      <c r="F571" s="226">
        <f>Dat_02!D570</f>
        <v>15.940810769841702</v>
      </c>
      <c r="G571" s="226">
        <f>Dat_02!E570</f>
        <v>0.78725084548488666</v>
      </c>
      <c r="I571" s="227">
        <f>Dat_02!G570</f>
        <v>0</v>
      </c>
      <c r="J571" s="233"/>
    </row>
    <row r="572" spans="2:10">
      <c r="B572" s="224"/>
      <c r="C572" s="225">
        <f>Dat_02!B571</f>
        <v>45161</v>
      </c>
      <c r="D572" s="224"/>
      <c r="E572" s="226">
        <f>Dat_02!C571</f>
        <v>5.3613860599029071</v>
      </c>
      <c r="F572" s="226">
        <f>Dat_02!D571</f>
        <v>15.940810769841702</v>
      </c>
      <c r="G572" s="226">
        <f>Dat_02!E571</f>
        <v>5.3613860599029071</v>
      </c>
      <c r="I572" s="227">
        <f>Dat_02!G571</f>
        <v>0</v>
      </c>
      <c r="J572" s="233"/>
    </row>
    <row r="573" spans="2:10">
      <c r="B573" s="224"/>
      <c r="C573" s="225">
        <f>Dat_02!B572</f>
        <v>45162</v>
      </c>
      <c r="D573" s="224"/>
      <c r="E573" s="226">
        <f>Dat_02!C572</f>
        <v>1.3795156158991813</v>
      </c>
      <c r="F573" s="226">
        <f>Dat_02!D572</f>
        <v>15.940810769841702</v>
      </c>
      <c r="G573" s="226">
        <f>Dat_02!E572</f>
        <v>1.3795156158991813</v>
      </c>
      <c r="I573" s="227">
        <f>Dat_02!G572</f>
        <v>0</v>
      </c>
      <c r="J573" s="233"/>
    </row>
    <row r="574" spans="2:10">
      <c r="B574" s="224"/>
      <c r="C574" s="225">
        <f>Dat_02!B573</f>
        <v>45163</v>
      </c>
      <c r="D574" s="224"/>
      <c r="E574" s="226">
        <f>Dat_02!C573</f>
        <v>0.64003740790104346</v>
      </c>
      <c r="F574" s="226">
        <f>Dat_02!D573</f>
        <v>15.940810769841702</v>
      </c>
      <c r="G574" s="226">
        <f>Dat_02!E573</f>
        <v>0.64003740790104346</v>
      </c>
      <c r="I574" s="227">
        <f>Dat_02!G573</f>
        <v>0</v>
      </c>
      <c r="J574" s="233"/>
    </row>
    <row r="575" spans="2:10">
      <c r="B575" s="224"/>
      <c r="C575" s="225">
        <f>Dat_02!B574</f>
        <v>45164</v>
      </c>
      <c r="D575" s="224"/>
      <c r="E575" s="226">
        <f>Dat_02!C574</f>
        <v>0.85277524390197501</v>
      </c>
      <c r="F575" s="226">
        <f>Dat_02!D574</f>
        <v>15.940810769841702</v>
      </c>
      <c r="G575" s="226">
        <f>Dat_02!E574</f>
        <v>0.85277524390197501</v>
      </c>
      <c r="I575" s="227">
        <f>Dat_02!G574</f>
        <v>0</v>
      </c>
      <c r="J575" s="233"/>
    </row>
    <row r="576" spans="2:10">
      <c r="B576" s="224"/>
      <c r="C576" s="225">
        <f>Dat_02!B575</f>
        <v>45165</v>
      </c>
      <c r="D576" s="224"/>
      <c r="E576" s="226">
        <f>Dat_02!C575</f>
        <v>1.3342008999001118</v>
      </c>
      <c r="F576" s="226">
        <f>Dat_02!D575</f>
        <v>15.940810769841702</v>
      </c>
      <c r="G576" s="226">
        <f>Dat_02!E575</f>
        <v>1.3342008999001118</v>
      </c>
      <c r="I576" s="227">
        <f>Dat_02!G575</f>
        <v>0</v>
      </c>
      <c r="J576" s="233"/>
    </row>
    <row r="577" spans="2:10">
      <c r="B577" s="224"/>
      <c r="C577" s="225">
        <f>Dat_02!B576</f>
        <v>45166</v>
      </c>
      <c r="D577" s="224"/>
      <c r="E577" s="226">
        <f>Dat_02!C576</f>
        <v>0.57709913590011275</v>
      </c>
      <c r="F577" s="226">
        <f>Dat_02!D576</f>
        <v>15.940810769841702</v>
      </c>
      <c r="G577" s="226">
        <f>Dat_02!E576</f>
        <v>0.57709913590011275</v>
      </c>
      <c r="I577" s="227">
        <f>Dat_02!G576</f>
        <v>0</v>
      </c>
      <c r="J577" s="233"/>
    </row>
    <row r="578" spans="2:10">
      <c r="B578" s="224"/>
      <c r="C578" s="225">
        <f>Dat_02!B577</f>
        <v>45167</v>
      </c>
      <c r="D578" s="224"/>
      <c r="E578" s="226">
        <f>Dat_02!C577</f>
        <v>1.4900494078991797</v>
      </c>
      <c r="F578" s="226">
        <f>Dat_02!D577</f>
        <v>15.940810769841702</v>
      </c>
      <c r="G578" s="226">
        <f>Dat_02!E577</f>
        <v>1.4900494078991797</v>
      </c>
      <c r="I578" s="227">
        <f>Dat_02!G577</f>
        <v>0</v>
      </c>
      <c r="J578" s="233"/>
    </row>
    <row r="579" spans="2:10">
      <c r="B579" s="224"/>
      <c r="C579" s="225">
        <f>Dat_02!B578</f>
        <v>45168</v>
      </c>
      <c r="D579" s="224"/>
      <c r="E579" s="226">
        <f>Dat_02!C578</f>
        <v>2.439024072921784</v>
      </c>
      <c r="F579" s="226">
        <f>Dat_02!D578</f>
        <v>15.940810769841702</v>
      </c>
      <c r="G579" s="226">
        <f>Dat_02!E578</f>
        <v>2.439024072921784</v>
      </c>
      <c r="I579" s="227">
        <f>Dat_02!G578</f>
        <v>0</v>
      </c>
      <c r="J579" s="233"/>
    </row>
    <row r="580" spans="2:10">
      <c r="B580" s="224"/>
      <c r="C580" s="225">
        <f>Dat_02!B579</f>
        <v>45169</v>
      </c>
      <c r="D580" s="224"/>
      <c r="E580" s="226">
        <f>Dat_02!C579</f>
        <v>2.3962360889227128</v>
      </c>
      <c r="F580" s="226">
        <f>Dat_02!D579</f>
        <v>15.940810769841702</v>
      </c>
      <c r="G580" s="226">
        <f>Dat_02!E579</f>
        <v>2.3962360889227128</v>
      </c>
      <c r="I580" s="227">
        <f>Dat_02!G579</f>
        <v>0</v>
      </c>
      <c r="J580" s="233"/>
    </row>
    <row r="581" spans="2:10">
      <c r="B581" s="224"/>
      <c r="C581" s="225">
        <f>Dat_02!B580</f>
        <v>45170</v>
      </c>
      <c r="D581" s="224"/>
      <c r="E581" s="226">
        <f>Dat_02!C580</f>
        <v>19.802804212921785</v>
      </c>
      <c r="F581" s="226">
        <f>Dat_02!D580</f>
        <v>20.220393285105605</v>
      </c>
      <c r="G581" s="226">
        <f>Dat_02!E580</f>
        <v>19.802804212921785</v>
      </c>
      <c r="I581" s="227">
        <f>Dat_02!G580</f>
        <v>0</v>
      </c>
      <c r="J581" s="233"/>
    </row>
    <row r="582" spans="2:10">
      <c r="B582" s="224"/>
      <c r="C582" s="225">
        <f>Dat_02!B581</f>
        <v>45171</v>
      </c>
      <c r="D582" s="224"/>
      <c r="E582" s="226">
        <f>Dat_02!C581</f>
        <v>8.8364277529208515</v>
      </c>
      <c r="F582" s="226">
        <f>Dat_02!D581</f>
        <v>20.220393285105605</v>
      </c>
      <c r="G582" s="226">
        <f>Dat_02!E581</f>
        <v>8.8364277529208515</v>
      </c>
      <c r="I582" s="227">
        <f>Dat_02!G581</f>
        <v>0</v>
      </c>
      <c r="J582" s="233"/>
    </row>
    <row r="583" spans="2:10">
      <c r="B583" s="224"/>
      <c r="C583" s="225">
        <f>Dat_02!B582</f>
        <v>45172</v>
      </c>
      <c r="D583" s="224"/>
      <c r="E583" s="226">
        <f>Dat_02!C582</f>
        <v>9.7225829929199215</v>
      </c>
      <c r="F583" s="226">
        <f>Dat_02!D582</f>
        <v>20.220393285105605</v>
      </c>
      <c r="G583" s="226">
        <f>Dat_02!E582</f>
        <v>9.7225829929199215</v>
      </c>
      <c r="I583" s="227">
        <f>Dat_02!G582</f>
        <v>0</v>
      </c>
      <c r="J583" s="233"/>
    </row>
    <row r="584" spans="2:10">
      <c r="B584" s="224"/>
      <c r="C584" s="225">
        <f>Dat_02!B583</f>
        <v>45173</v>
      </c>
      <c r="D584" s="224"/>
      <c r="E584" s="226">
        <f>Dat_02!C583</f>
        <v>12.063968236922715</v>
      </c>
      <c r="F584" s="226">
        <f>Dat_02!D583</f>
        <v>20.220393285105605</v>
      </c>
      <c r="G584" s="226">
        <f>Dat_02!E583</f>
        <v>12.063968236922715</v>
      </c>
      <c r="I584" s="227">
        <f>Dat_02!G583</f>
        <v>0</v>
      </c>
      <c r="J584" s="233"/>
    </row>
    <row r="585" spans="2:10">
      <c r="B585" s="224"/>
      <c r="C585" s="225">
        <f>Dat_02!B584</f>
        <v>45174</v>
      </c>
      <c r="D585" s="224"/>
      <c r="E585" s="226">
        <f>Dat_02!C584</f>
        <v>19.704329852921788</v>
      </c>
      <c r="F585" s="226">
        <f>Dat_02!D584</f>
        <v>20.220393285105605</v>
      </c>
      <c r="G585" s="226">
        <f>Dat_02!E584</f>
        <v>19.704329852921788</v>
      </c>
      <c r="I585" s="227">
        <f>Dat_02!G584</f>
        <v>0</v>
      </c>
      <c r="J585" s="233"/>
    </row>
    <row r="586" spans="2:10">
      <c r="B586" s="224"/>
      <c r="C586" s="225">
        <f>Dat_02!B585</f>
        <v>45175</v>
      </c>
      <c r="D586" s="224"/>
      <c r="E586" s="226">
        <f>Dat_02!C585</f>
        <v>38.792895148574281</v>
      </c>
      <c r="F586" s="226">
        <f>Dat_02!D585</f>
        <v>20.220393285105605</v>
      </c>
      <c r="G586" s="226">
        <f>Dat_02!E585</f>
        <v>20.220393285105605</v>
      </c>
      <c r="I586" s="227">
        <f>Dat_02!G585</f>
        <v>0</v>
      </c>
      <c r="J586" s="233"/>
    </row>
    <row r="587" spans="2:10">
      <c r="B587" s="224"/>
      <c r="C587" s="225">
        <f>Dat_02!B586</f>
        <v>45176</v>
      </c>
      <c r="D587" s="224"/>
      <c r="E587" s="226">
        <f>Dat_02!C586</f>
        <v>42.623226828575213</v>
      </c>
      <c r="F587" s="226">
        <f>Dat_02!D586</f>
        <v>20.220393285105605</v>
      </c>
      <c r="G587" s="226">
        <f>Dat_02!E586</f>
        <v>20.220393285105605</v>
      </c>
      <c r="I587" s="227">
        <f>Dat_02!G586</f>
        <v>0</v>
      </c>
      <c r="J587" s="233"/>
    </row>
    <row r="588" spans="2:10">
      <c r="B588" s="224"/>
      <c r="C588" s="225">
        <f>Dat_02!B587</f>
        <v>45177</v>
      </c>
      <c r="D588" s="224"/>
      <c r="E588" s="226">
        <f>Dat_02!C587</f>
        <v>38.379404017574281</v>
      </c>
      <c r="F588" s="226">
        <f>Dat_02!D587</f>
        <v>20.220393285105605</v>
      </c>
      <c r="G588" s="226">
        <f>Dat_02!E587</f>
        <v>20.220393285105605</v>
      </c>
      <c r="I588" s="227">
        <f>Dat_02!G587</f>
        <v>0</v>
      </c>
      <c r="J588" s="233"/>
    </row>
    <row r="589" spans="2:10">
      <c r="B589" s="224"/>
      <c r="C589" s="225">
        <f>Dat_02!B588</f>
        <v>45178</v>
      </c>
      <c r="D589" s="224"/>
      <c r="E589" s="226">
        <f>Dat_02!C588</f>
        <v>25.808062667576145</v>
      </c>
      <c r="F589" s="226">
        <f>Dat_02!D588</f>
        <v>20.220393285105605</v>
      </c>
      <c r="G589" s="226">
        <f>Dat_02!E588</f>
        <v>20.220393285105605</v>
      </c>
      <c r="I589" s="227">
        <f>Dat_02!G588</f>
        <v>0</v>
      </c>
      <c r="J589" s="233"/>
    </row>
    <row r="590" spans="2:10">
      <c r="B590" s="224"/>
      <c r="C590" s="225">
        <f>Dat_02!B589</f>
        <v>45179</v>
      </c>
      <c r="D590" s="224"/>
      <c r="E590" s="226">
        <f>Dat_02!C589</f>
        <v>22.100200360575212</v>
      </c>
      <c r="F590" s="226">
        <f>Dat_02!D589</f>
        <v>20.220393285105605</v>
      </c>
      <c r="G590" s="226">
        <f>Dat_02!E589</f>
        <v>20.220393285105605</v>
      </c>
      <c r="I590" s="227">
        <f>Dat_02!G589</f>
        <v>0</v>
      </c>
      <c r="J590" s="233"/>
    </row>
    <row r="591" spans="2:10">
      <c r="B591" s="224"/>
      <c r="C591" s="225">
        <f>Dat_02!B590</f>
        <v>45180</v>
      </c>
      <c r="D591" s="224"/>
      <c r="E591" s="226">
        <f>Dat_02!C590</f>
        <v>33.835374380574279</v>
      </c>
      <c r="F591" s="226">
        <f>Dat_02!D590</f>
        <v>20.220393285105605</v>
      </c>
      <c r="G591" s="226">
        <f>Dat_02!E590</f>
        <v>20.220393285105605</v>
      </c>
      <c r="I591" s="227">
        <f>Dat_02!G590</f>
        <v>0</v>
      </c>
      <c r="J591" s="233"/>
    </row>
    <row r="592" spans="2:10">
      <c r="B592" s="224"/>
      <c r="C592" s="225">
        <f>Dat_02!B591</f>
        <v>45181</v>
      </c>
      <c r="D592" s="224"/>
      <c r="E592" s="226">
        <f>Dat_02!C591</f>
        <v>35.609643696575212</v>
      </c>
      <c r="F592" s="226">
        <f>Dat_02!D591</f>
        <v>20.220393285105605</v>
      </c>
      <c r="G592" s="226">
        <f>Dat_02!E591</f>
        <v>20.220393285105605</v>
      </c>
      <c r="I592" s="227">
        <f>Dat_02!G591</f>
        <v>0</v>
      </c>
      <c r="J592" s="233"/>
    </row>
    <row r="593" spans="2:10">
      <c r="B593" s="224"/>
      <c r="C593" s="225">
        <f>Dat_02!B592</f>
        <v>45182</v>
      </c>
      <c r="D593" s="224"/>
      <c r="E593" s="226">
        <f>Dat_02!C592</f>
        <v>20.692340154021089</v>
      </c>
      <c r="F593" s="226">
        <f>Dat_02!D592</f>
        <v>20.220393285105605</v>
      </c>
      <c r="G593" s="226">
        <f>Dat_02!E592</f>
        <v>20.220393285105605</v>
      </c>
      <c r="I593" s="227">
        <f>Dat_02!G592</f>
        <v>0</v>
      </c>
      <c r="J593" s="233"/>
    </row>
    <row r="594" spans="2:10">
      <c r="B594" s="224"/>
      <c r="C594" s="225">
        <f>Dat_02!B593</f>
        <v>45183</v>
      </c>
      <c r="D594" s="224"/>
      <c r="E594" s="226">
        <f>Dat_02!C593</f>
        <v>18.260814747020159</v>
      </c>
      <c r="F594" s="226">
        <f>Dat_02!D593</f>
        <v>20.220393285105605</v>
      </c>
      <c r="G594" s="226">
        <f>Dat_02!E593</f>
        <v>18.260814747020159</v>
      </c>
      <c r="I594" s="227">
        <f>Dat_02!G593</f>
        <v>0</v>
      </c>
      <c r="J594" s="233"/>
    </row>
    <row r="595" spans="2:10">
      <c r="B595" s="224"/>
      <c r="C595" s="225">
        <f>Dat_02!B594</f>
        <v>45184</v>
      </c>
      <c r="D595" s="224"/>
      <c r="E595" s="226">
        <f>Dat_02!C594</f>
        <v>24.51274495701923</v>
      </c>
      <c r="F595" s="226">
        <f>Dat_02!D594</f>
        <v>20.220393285105605</v>
      </c>
      <c r="G595" s="226">
        <f>Dat_02!E594</f>
        <v>20.220393285105605</v>
      </c>
      <c r="I595" s="227">
        <f>Dat_02!G594</f>
        <v>20.220393285105605</v>
      </c>
      <c r="J595" s="233"/>
    </row>
    <row r="596" spans="2:10">
      <c r="B596" s="224"/>
      <c r="C596" s="225">
        <f>Dat_02!B595</f>
        <v>45185</v>
      </c>
      <c r="D596" s="224"/>
      <c r="E596" s="226">
        <f>Dat_02!C595</f>
        <v>17.613897146022019</v>
      </c>
      <c r="F596" s="226">
        <f>Dat_02!D595</f>
        <v>20.220393285105605</v>
      </c>
      <c r="G596" s="226">
        <f>Dat_02!E595</f>
        <v>17.613897146022019</v>
      </c>
      <c r="I596" s="227">
        <f>Dat_02!G595</f>
        <v>0</v>
      </c>
      <c r="J596" s="233"/>
    </row>
    <row r="597" spans="2:10">
      <c r="B597" s="224"/>
      <c r="C597" s="225">
        <f>Dat_02!B596</f>
        <v>45186</v>
      </c>
      <c r="D597" s="224"/>
      <c r="E597" s="226">
        <f>Dat_02!C596</f>
        <v>8.9958853780192278</v>
      </c>
      <c r="F597" s="226">
        <f>Dat_02!D596</f>
        <v>20.220393285105605</v>
      </c>
      <c r="G597" s="226">
        <f>Dat_02!E596</f>
        <v>8.9958853780192278</v>
      </c>
      <c r="I597" s="227">
        <f>Dat_02!G596</f>
        <v>0</v>
      </c>
      <c r="J597" s="233"/>
    </row>
    <row r="598" spans="2:10">
      <c r="B598" s="224"/>
      <c r="C598" s="225">
        <f>Dat_02!B597</f>
        <v>45187</v>
      </c>
      <c r="D598" s="224"/>
      <c r="E598" s="226">
        <f>Dat_02!C597</f>
        <v>25.248270350022022</v>
      </c>
      <c r="F598" s="226">
        <f>Dat_02!D597</f>
        <v>20.220393285105605</v>
      </c>
      <c r="G598" s="226">
        <f>Dat_02!E597</f>
        <v>20.220393285105605</v>
      </c>
      <c r="I598" s="227">
        <f>Dat_02!G597</f>
        <v>0</v>
      </c>
      <c r="J598" s="233"/>
    </row>
    <row r="599" spans="2:10">
      <c r="B599" s="224"/>
      <c r="C599" s="225">
        <f>Dat_02!B598</f>
        <v>45188</v>
      </c>
      <c r="D599" s="224"/>
      <c r="E599" s="226">
        <f>Dat_02!C598</f>
        <v>25.563371466020158</v>
      </c>
      <c r="F599" s="226">
        <f>Dat_02!D598</f>
        <v>20.220393285105605</v>
      </c>
      <c r="G599" s="226">
        <f>Dat_02!E598</f>
        <v>20.220393285105605</v>
      </c>
      <c r="I599" s="227">
        <f>Dat_02!G598</f>
        <v>0</v>
      </c>
      <c r="J599" s="233"/>
    </row>
    <row r="600" spans="2:10">
      <c r="B600" s="224"/>
      <c r="C600" s="225">
        <f>Dat_02!B599</f>
        <v>45189</v>
      </c>
      <c r="D600" s="224"/>
      <c r="E600" s="226">
        <f>Dat_02!C599</f>
        <v>21.948302107410477</v>
      </c>
      <c r="F600" s="226">
        <f>Dat_02!D599</f>
        <v>20.220393285105605</v>
      </c>
      <c r="G600" s="226">
        <f>Dat_02!E599</f>
        <v>20.220393285105605</v>
      </c>
      <c r="I600" s="227">
        <f>Dat_02!G599</f>
        <v>0</v>
      </c>
      <c r="J600" s="233"/>
    </row>
    <row r="601" spans="2:10">
      <c r="B601" s="224"/>
      <c r="C601" s="225">
        <f>Dat_02!B600</f>
        <v>45190</v>
      </c>
      <c r="D601" s="224"/>
      <c r="E601" s="226">
        <f>Dat_02!C600</f>
        <v>12.867219731411408</v>
      </c>
      <c r="F601" s="226">
        <f>Dat_02!D600</f>
        <v>20.220393285105605</v>
      </c>
      <c r="G601" s="226">
        <f>Dat_02!E600</f>
        <v>12.867219731411408</v>
      </c>
      <c r="I601" s="227">
        <f>Dat_02!G600</f>
        <v>0</v>
      </c>
      <c r="J601" s="233"/>
    </row>
    <row r="602" spans="2:10">
      <c r="B602" s="224"/>
      <c r="C602" s="225">
        <f>Dat_02!B601</f>
        <v>45191</v>
      </c>
      <c r="D602" s="224"/>
      <c r="E602" s="226">
        <f>Dat_02!C601</f>
        <v>24.258553983410479</v>
      </c>
      <c r="F602" s="226">
        <f>Dat_02!D601</f>
        <v>20.220393285105605</v>
      </c>
      <c r="G602" s="226">
        <f>Dat_02!E601</f>
        <v>20.220393285105605</v>
      </c>
      <c r="I602" s="227">
        <f>Dat_02!G601</f>
        <v>0</v>
      </c>
      <c r="J602" s="233"/>
    </row>
    <row r="603" spans="2:10">
      <c r="B603" s="224"/>
      <c r="C603" s="225">
        <f>Dat_02!B602</f>
        <v>45192</v>
      </c>
      <c r="D603" s="224"/>
      <c r="E603" s="226">
        <f>Dat_02!C602</f>
        <v>17.477073947411409</v>
      </c>
      <c r="F603" s="226">
        <f>Dat_02!D602</f>
        <v>20.220393285105605</v>
      </c>
      <c r="G603" s="226">
        <f>Dat_02!E602</f>
        <v>17.477073947411409</v>
      </c>
      <c r="I603" s="227">
        <f>Dat_02!G602</f>
        <v>0</v>
      </c>
      <c r="J603" s="233"/>
    </row>
    <row r="604" spans="2:10">
      <c r="B604" s="224"/>
      <c r="C604" s="225">
        <f>Dat_02!B603</f>
        <v>45193</v>
      </c>
      <c r="D604" s="224"/>
      <c r="E604" s="226">
        <f>Dat_02!C603</f>
        <v>16.451820575408615</v>
      </c>
      <c r="F604" s="226">
        <f>Dat_02!D603</f>
        <v>20.220393285105605</v>
      </c>
      <c r="G604" s="226">
        <f>Dat_02!E603</f>
        <v>16.451820575408615</v>
      </c>
      <c r="I604" s="227">
        <f>Dat_02!G603</f>
        <v>0</v>
      </c>
      <c r="J604" s="233"/>
    </row>
    <row r="605" spans="2:10">
      <c r="B605" s="224"/>
      <c r="C605" s="225">
        <f>Dat_02!B604</f>
        <v>45194</v>
      </c>
      <c r="D605" s="224"/>
      <c r="E605" s="226">
        <f>Dat_02!C604</f>
        <v>32.104403671412342</v>
      </c>
      <c r="F605" s="226">
        <f>Dat_02!D604</f>
        <v>20.220393285105605</v>
      </c>
      <c r="G605" s="226">
        <f>Dat_02!E604</f>
        <v>20.220393285105605</v>
      </c>
      <c r="I605" s="227">
        <f>Dat_02!G604</f>
        <v>0</v>
      </c>
      <c r="J605" s="233"/>
    </row>
    <row r="606" spans="2:10">
      <c r="B606" s="224"/>
      <c r="C606" s="225">
        <f>Dat_02!B605</f>
        <v>45195</v>
      </c>
      <c r="D606" s="224"/>
      <c r="E606" s="226">
        <f>Dat_02!C605</f>
        <v>33.938328899409541</v>
      </c>
      <c r="F606" s="226">
        <f>Dat_02!D605</f>
        <v>20.220393285105605</v>
      </c>
      <c r="G606" s="226">
        <f>Dat_02!E605</f>
        <v>20.220393285105605</v>
      </c>
      <c r="I606" s="227">
        <f>Dat_02!G605</f>
        <v>0</v>
      </c>
      <c r="J606" s="233"/>
    </row>
    <row r="607" spans="2:10">
      <c r="B607" s="224"/>
      <c r="C607" s="225">
        <f>Dat_02!B606</f>
        <v>45196</v>
      </c>
      <c r="D607" s="224"/>
      <c r="E607" s="226">
        <f>Dat_02!C606</f>
        <v>20.90603436955811</v>
      </c>
      <c r="F607" s="226">
        <f>Dat_02!D606</f>
        <v>20.220393285105605</v>
      </c>
      <c r="G607" s="226">
        <f>Dat_02!E606</f>
        <v>20.220393285105605</v>
      </c>
      <c r="I607" s="227">
        <f>Dat_02!G606</f>
        <v>0</v>
      </c>
      <c r="J607" s="233"/>
    </row>
    <row r="608" spans="2:10">
      <c r="B608" s="224"/>
      <c r="C608" s="225">
        <f>Dat_02!B607</f>
        <v>45197</v>
      </c>
      <c r="D608" s="224"/>
      <c r="E608" s="226">
        <f>Dat_02!C607</f>
        <v>18.33551687355904</v>
      </c>
      <c r="F608" s="226">
        <f>Dat_02!D607</f>
        <v>20.220393285105605</v>
      </c>
      <c r="G608" s="226">
        <f>Dat_02!E607</f>
        <v>18.33551687355904</v>
      </c>
      <c r="I608" s="227">
        <f>Dat_02!G607</f>
        <v>0</v>
      </c>
      <c r="J608" s="233"/>
    </row>
    <row r="609" spans="2:10">
      <c r="B609" s="224"/>
      <c r="C609" s="225">
        <f>Dat_02!B608</f>
        <v>45198</v>
      </c>
      <c r="D609" s="224"/>
      <c r="E609" s="226">
        <f>Dat_02!C608</f>
        <v>20.135935989558106</v>
      </c>
      <c r="F609" s="226">
        <f>Dat_02!D608</f>
        <v>20.220393285105605</v>
      </c>
      <c r="G609" s="226">
        <f>Dat_02!E608</f>
        <v>20.135935989558106</v>
      </c>
      <c r="I609" s="227">
        <f>Dat_02!G608</f>
        <v>0</v>
      </c>
      <c r="J609" s="233"/>
    </row>
    <row r="610" spans="2:10">
      <c r="B610" s="224"/>
      <c r="C610" s="225">
        <f>Dat_02!B609</f>
        <v>45199</v>
      </c>
      <c r="D610" s="224"/>
      <c r="E610" s="226">
        <f>Dat_02!C609</f>
        <v>4.0797406895590393</v>
      </c>
      <c r="F610" s="226">
        <f>Dat_02!D609</f>
        <v>20.220393285105605</v>
      </c>
      <c r="G610" s="226">
        <f>Dat_02!E609</f>
        <v>4.0797406895590393</v>
      </c>
      <c r="I610" s="227">
        <f>Dat_02!G609</f>
        <v>0</v>
      </c>
      <c r="J610" s="233"/>
    </row>
    <row r="611" spans="2:10">
      <c r="B611" s="224"/>
      <c r="C611" s="225">
        <f>Dat_02!B610</f>
        <v>45200</v>
      </c>
      <c r="D611" s="224"/>
      <c r="E611" s="226">
        <f>Dat_02!C610</f>
        <v>0.84823744955904112</v>
      </c>
      <c r="F611" s="226">
        <f>Dat_02!D610</f>
        <v>40.400211353346023</v>
      </c>
      <c r="G611" s="226">
        <f>Dat_02!E610</f>
        <v>0.84823744955904112</v>
      </c>
      <c r="I611" s="227">
        <f>Dat_02!G610</f>
        <v>0</v>
      </c>
      <c r="J611" s="233"/>
    </row>
    <row r="612" spans="2:10">
      <c r="B612" s="224"/>
      <c r="C612" s="225">
        <f>Dat_02!B611</f>
        <v>45201</v>
      </c>
      <c r="D612" s="224"/>
      <c r="E612" s="226">
        <f>Dat_02!C611</f>
        <v>0.9602911375581098</v>
      </c>
      <c r="F612" s="226">
        <f>Dat_02!D611</f>
        <v>40.400211353346023</v>
      </c>
      <c r="G612" s="226">
        <f>Dat_02!E611</f>
        <v>0.9602911375581098</v>
      </c>
      <c r="I612" s="227">
        <f>Dat_02!G611</f>
        <v>0</v>
      </c>
      <c r="J612" s="233"/>
    </row>
    <row r="613" spans="2:10">
      <c r="B613" s="224"/>
      <c r="C613" s="225">
        <f>Dat_02!B612</f>
        <v>45202</v>
      </c>
      <c r="D613" s="224"/>
      <c r="E613" s="226">
        <f>Dat_02!C612</f>
        <v>3.2073961695590407</v>
      </c>
      <c r="F613" s="226">
        <f>Dat_02!D612</f>
        <v>40.400211353346023</v>
      </c>
      <c r="G613" s="226">
        <f>Dat_02!E612</f>
        <v>3.2073961695590407</v>
      </c>
      <c r="I613" s="227">
        <f>Dat_02!G612</f>
        <v>0</v>
      </c>
      <c r="J613" s="233"/>
    </row>
    <row r="614" spans="2:10">
      <c r="B614" s="224"/>
      <c r="C614" s="225">
        <f>Dat_02!B613</f>
        <v>45203</v>
      </c>
      <c r="D614" s="224"/>
      <c r="E614" s="226">
        <f>Dat_02!C613</f>
        <v>7.7128933218427083</v>
      </c>
      <c r="F614" s="226">
        <f>Dat_02!D613</f>
        <v>40.400211353346023</v>
      </c>
      <c r="G614" s="226">
        <f>Dat_02!E613</f>
        <v>7.7128933218427083</v>
      </c>
      <c r="I614" s="227">
        <f>Dat_02!G613</f>
        <v>0</v>
      </c>
      <c r="J614" s="233"/>
    </row>
    <row r="615" spans="2:10">
      <c r="B615" s="224"/>
      <c r="C615" s="225">
        <f>Dat_02!B614</f>
        <v>45204</v>
      </c>
      <c r="D615" s="224"/>
      <c r="E615" s="226">
        <f>Dat_02!C614</f>
        <v>18.757089646844573</v>
      </c>
      <c r="F615" s="226">
        <f>Dat_02!D614</f>
        <v>40.400211353346023</v>
      </c>
      <c r="G615" s="226">
        <f>Dat_02!E614</f>
        <v>18.757089646844573</v>
      </c>
      <c r="I615" s="227">
        <f>Dat_02!G614</f>
        <v>0</v>
      </c>
      <c r="J615" s="233"/>
    </row>
    <row r="616" spans="2:10">
      <c r="B616" s="224"/>
      <c r="C616" s="225">
        <f>Dat_02!B615</f>
        <v>45205</v>
      </c>
      <c r="D616" s="224"/>
      <c r="E616" s="226">
        <f>Dat_02!C615</f>
        <v>21.618682225843646</v>
      </c>
      <c r="F616" s="226">
        <f>Dat_02!D615</f>
        <v>40.400211353346023</v>
      </c>
      <c r="G616" s="226">
        <f>Dat_02!E615</f>
        <v>21.618682225843646</v>
      </c>
      <c r="I616" s="227">
        <f>Dat_02!G615</f>
        <v>0</v>
      </c>
      <c r="J616" s="233"/>
    </row>
    <row r="617" spans="2:10">
      <c r="B617" s="224"/>
      <c r="C617" s="225">
        <f>Dat_02!B616</f>
        <v>45206</v>
      </c>
      <c r="D617" s="224"/>
      <c r="E617" s="226">
        <f>Dat_02!C616</f>
        <v>4.6228063218445712</v>
      </c>
      <c r="F617" s="226">
        <f>Dat_02!D616</f>
        <v>40.400211353346023</v>
      </c>
      <c r="G617" s="226">
        <f>Dat_02!E616</f>
        <v>4.6228063218445712</v>
      </c>
      <c r="I617" s="227">
        <f>Dat_02!G616</f>
        <v>0</v>
      </c>
      <c r="J617" s="233"/>
    </row>
    <row r="618" spans="2:10">
      <c r="B618" s="224"/>
      <c r="C618" s="225">
        <f>Dat_02!B617</f>
        <v>45207</v>
      </c>
      <c r="D618" s="224"/>
      <c r="E618" s="226">
        <f>Dat_02!C617</f>
        <v>2.9587972828436397</v>
      </c>
      <c r="F618" s="226">
        <f>Dat_02!D617</f>
        <v>40.400211353346023</v>
      </c>
      <c r="G618" s="226">
        <f>Dat_02!E617</f>
        <v>2.9587972828436397</v>
      </c>
      <c r="I618" s="227">
        <f>Dat_02!G617</f>
        <v>0</v>
      </c>
      <c r="J618" s="233"/>
    </row>
    <row r="619" spans="2:10">
      <c r="B619" s="224"/>
      <c r="C619" s="225">
        <f>Dat_02!B618</f>
        <v>45208</v>
      </c>
      <c r="D619" s="224"/>
      <c r="E619" s="226">
        <f>Dat_02!C618</f>
        <v>22.02844628484457</v>
      </c>
      <c r="F619" s="226">
        <f>Dat_02!D618</f>
        <v>40.400211353346023</v>
      </c>
      <c r="G619" s="226">
        <f>Dat_02!E618</f>
        <v>22.02844628484457</v>
      </c>
      <c r="I619" s="227">
        <f>Dat_02!G618</f>
        <v>0</v>
      </c>
      <c r="J619" s="233"/>
    </row>
    <row r="620" spans="2:10">
      <c r="B620" s="224"/>
      <c r="C620" s="225">
        <f>Dat_02!B619</f>
        <v>45209</v>
      </c>
      <c r="D620" s="224"/>
      <c r="E620" s="226">
        <f>Dat_02!C619</f>
        <v>23.77941356184364</v>
      </c>
      <c r="F620" s="226">
        <f>Dat_02!D619</f>
        <v>40.400211353346023</v>
      </c>
      <c r="G620" s="226">
        <f>Dat_02!E619</f>
        <v>23.77941356184364</v>
      </c>
      <c r="I620" s="227">
        <f>Dat_02!G619</f>
        <v>0</v>
      </c>
      <c r="J620" s="233"/>
    </row>
    <row r="621" spans="2:10">
      <c r="B621" s="224"/>
      <c r="C621" s="225">
        <f>Dat_02!B620</f>
        <v>45210</v>
      </c>
      <c r="D621" s="224"/>
      <c r="E621" s="226">
        <f>Dat_02!C620</f>
        <v>16.200307536526953</v>
      </c>
      <c r="F621" s="226">
        <f>Dat_02!D620</f>
        <v>40.400211353346023</v>
      </c>
      <c r="G621" s="226">
        <f>Dat_02!E620</f>
        <v>16.200307536526953</v>
      </c>
      <c r="I621" s="227">
        <f>Dat_02!G620</f>
        <v>0</v>
      </c>
      <c r="J621" s="233"/>
    </row>
    <row r="622" spans="2:10">
      <c r="B622" s="224"/>
      <c r="C622" s="225">
        <f>Dat_02!B621</f>
        <v>45211</v>
      </c>
      <c r="D622" s="224"/>
      <c r="E622" s="226">
        <f>Dat_02!C621</f>
        <v>8.2141049895250902</v>
      </c>
      <c r="F622" s="226">
        <f>Dat_02!D621</f>
        <v>40.400211353346023</v>
      </c>
      <c r="G622" s="226">
        <f>Dat_02!E621</f>
        <v>8.2141049895250902</v>
      </c>
      <c r="I622" s="227">
        <f>Dat_02!G621</f>
        <v>0</v>
      </c>
      <c r="J622" s="233"/>
    </row>
    <row r="623" spans="2:10">
      <c r="B623" s="224"/>
      <c r="C623" s="225">
        <f>Dat_02!B622</f>
        <v>45212</v>
      </c>
      <c r="D623" s="224"/>
      <c r="E623" s="226">
        <f>Dat_02!C622</f>
        <v>3.2859982715278822</v>
      </c>
      <c r="F623" s="226">
        <f>Dat_02!D622</f>
        <v>40.400211353346023</v>
      </c>
      <c r="G623" s="226">
        <f>Dat_02!E622</f>
        <v>3.2859982715278822</v>
      </c>
      <c r="I623" s="227">
        <f>Dat_02!G622</f>
        <v>0</v>
      </c>
      <c r="J623" s="233"/>
    </row>
    <row r="624" spans="2:10">
      <c r="B624" s="224"/>
      <c r="C624" s="225">
        <f>Dat_02!B623</f>
        <v>45213</v>
      </c>
      <c r="D624" s="224"/>
      <c r="E624" s="226">
        <f>Dat_02!C623</f>
        <v>11.08688186452695</v>
      </c>
      <c r="F624" s="226">
        <f>Dat_02!D623</f>
        <v>40.400211353346023</v>
      </c>
      <c r="G624" s="226">
        <f>Dat_02!E623</f>
        <v>11.08688186452695</v>
      </c>
      <c r="I624" s="227">
        <f>Dat_02!G623</f>
        <v>0</v>
      </c>
      <c r="J624" s="233"/>
    </row>
    <row r="625" spans="2:10">
      <c r="B625" s="224"/>
      <c r="C625" s="225">
        <f>Dat_02!B624</f>
        <v>45214</v>
      </c>
      <c r="D625" s="224"/>
      <c r="E625" s="226">
        <f>Dat_02!C624</f>
        <v>4.878889060526955</v>
      </c>
      <c r="F625" s="226">
        <f>Dat_02!D624</f>
        <v>40.400211353346023</v>
      </c>
      <c r="G625" s="226">
        <f>Dat_02!E624</f>
        <v>4.878889060526955</v>
      </c>
      <c r="I625" s="227">
        <f>Dat_02!G624</f>
        <v>40.400211353346023</v>
      </c>
      <c r="J625" s="233"/>
    </row>
    <row r="626" spans="2:10">
      <c r="B626" s="224"/>
      <c r="C626" s="225">
        <f>Dat_02!B625</f>
        <v>45215</v>
      </c>
      <c r="D626" s="224"/>
      <c r="E626" s="226">
        <f>Dat_02!C625</f>
        <v>26.990288200526951</v>
      </c>
      <c r="F626" s="226">
        <f>Dat_02!D625</f>
        <v>40.400211353346023</v>
      </c>
      <c r="G626" s="226">
        <f>Dat_02!E625</f>
        <v>26.990288200526951</v>
      </c>
      <c r="I626" s="227">
        <f>Dat_02!G625</f>
        <v>0</v>
      </c>
      <c r="J626" s="233"/>
    </row>
    <row r="627" spans="2:10">
      <c r="B627" s="224"/>
      <c r="C627" s="225">
        <f>Dat_02!B626</f>
        <v>45216</v>
      </c>
      <c r="D627" s="224"/>
      <c r="E627" s="226">
        <f>Dat_02!C626</f>
        <v>4.7591329325269545</v>
      </c>
      <c r="F627" s="226">
        <f>Dat_02!D626</f>
        <v>40.400211353346023</v>
      </c>
      <c r="G627" s="226">
        <f>Dat_02!E626</f>
        <v>4.7591329325269545</v>
      </c>
      <c r="I627" s="227">
        <f>Dat_02!G626</f>
        <v>0</v>
      </c>
      <c r="J627" s="233"/>
    </row>
    <row r="628" spans="2:10">
      <c r="B628" s="224"/>
      <c r="C628" s="225">
        <f>Dat_02!B627</f>
        <v>45217</v>
      </c>
      <c r="D628" s="224"/>
      <c r="E628" s="226">
        <f>Dat_02!C627</f>
        <v>69.301702732977404</v>
      </c>
      <c r="F628" s="226">
        <f>Dat_02!D627</f>
        <v>40.400211353346023</v>
      </c>
      <c r="G628" s="226">
        <f>Dat_02!E627</f>
        <v>40.400211353346023</v>
      </c>
      <c r="I628" s="227">
        <f>Dat_02!G627</f>
        <v>0</v>
      </c>
      <c r="J628" s="233"/>
    </row>
    <row r="629" spans="2:10">
      <c r="B629" s="224"/>
      <c r="C629" s="225">
        <f>Dat_02!B628</f>
        <v>45218</v>
      </c>
      <c r="D629" s="224"/>
      <c r="E629" s="226">
        <f>Dat_02!C628</f>
        <v>76.788497715978323</v>
      </c>
      <c r="F629" s="226">
        <f>Dat_02!D628</f>
        <v>40.400211353346023</v>
      </c>
      <c r="G629" s="226">
        <f>Dat_02!E628</f>
        <v>40.400211353346023</v>
      </c>
      <c r="I629" s="227">
        <f>Dat_02!G628</f>
        <v>0</v>
      </c>
      <c r="J629" s="233"/>
    </row>
    <row r="630" spans="2:10">
      <c r="B630" s="224"/>
      <c r="C630" s="225">
        <f>Dat_02!B629</f>
        <v>45219</v>
      </c>
      <c r="D630" s="224"/>
      <c r="E630" s="226">
        <f>Dat_02!C629</f>
        <v>88.607744400979271</v>
      </c>
      <c r="F630" s="226">
        <f>Dat_02!D629</f>
        <v>40.400211353346023</v>
      </c>
      <c r="G630" s="226">
        <f>Dat_02!E629</f>
        <v>40.400211353346023</v>
      </c>
      <c r="I630" s="227">
        <f>Dat_02!G629</f>
        <v>0</v>
      </c>
      <c r="J630" s="233"/>
    </row>
    <row r="631" spans="2:10">
      <c r="B631" s="224"/>
      <c r="C631" s="225">
        <f>Dat_02!B630</f>
        <v>45220</v>
      </c>
      <c r="D631" s="224"/>
      <c r="E631" s="226">
        <f>Dat_02!C630</f>
        <v>94.690464856979261</v>
      </c>
      <c r="F631" s="226">
        <f>Dat_02!D630</f>
        <v>40.400211353346023</v>
      </c>
      <c r="G631" s="226">
        <f>Dat_02!E630</f>
        <v>40.400211353346023</v>
      </c>
      <c r="I631" s="227">
        <f>Dat_02!G630</f>
        <v>0</v>
      </c>
      <c r="J631" s="233"/>
    </row>
    <row r="632" spans="2:10">
      <c r="B632" s="224"/>
      <c r="C632" s="225">
        <f>Dat_02!B631</f>
        <v>45221</v>
      </c>
      <c r="D632" s="224"/>
      <c r="E632" s="226">
        <f>Dat_02!C631</f>
        <v>103.0744109489774</v>
      </c>
      <c r="F632" s="226">
        <f>Dat_02!D631</f>
        <v>40.400211353346023</v>
      </c>
      <c r="G632" s="226">
        <f>Dat_02!E631</f>
        <v>40.400211353346023</v>
      </c>
      <c r="I632" s="227">
        <f>Dat_02!G631</f>
        <v>0</v>
      </c>
      <c r="J632" s="233"/>
    </row>
    <row r="633" spans="2:10">
      <c r="B633" s="224"/>
      <c r="C633" s="225">
        <f>Dat_02!B632</f>
        <v>45222</v>
      </c>
      <c r="D633" s="224"/>
      <c r="E633" s="226">
        <f>Dat_02!C632</f>
        <v>121.68581367297928</v>
      </c>
      <c r="F633" s="226">
        <f>Dat_02!D632</f>
        <v>40.400211353346023</v>
      </c>
      <c r="G633" s="226">
        <f>Dat_02!E632</f>
        <v>40.400211353346023</v>
      </c>
      <c r="I633" s="227">
        <f>Dat_02!G632</f>
        <v>0</v>
      </c>
      <c r="J633" s="233"/>
    </row>
    <row r="634" spans="2:10">
      <c r="B634" s="224"/>
      <c r="C634" s="225">
        <f>Dat_02!B633</f>
        <v>45223</v>
      </c>
      <c r="D634" s="224"/>
      <c r="E634" s="226">
        <f>Dat_02!C633</f>
        <v>99.479185400978338</v>
      </c>
      <c r="F634" s="226">
        <f>Dat_02!D633</f>
        <v>40.400211353346023</v>
      </c>
      <c r="G634" s="226">
        <f>Dat_02!E633</f>
        <v>40.400211353346023</v>
      </c>
      <c r="I634" s="227">
        <f>Dat_02!G633</f>
        <v>0</v>
      </c>
      <c r="J634" s="233"/>
    </row>
    <row r="635" spans="2:10">
      <c r="B635" s="224"/>
      <c r="C635" s="225">
        <f>Dat_02!B634</f>
        <v>45224</v>
      </c>
      <c r="D635" s="224"/>
      <c r="E635" s="226">
        <f>Dat_02!C634</f>
        <v>153.27217943682234</v>
      </c>
      <c r="F635" s="226">
        <f>Dat_02!D634</f>
        <v>40.400211353346023</v>
      </c>
      <c r="G635" s="226">
        <f>Dat_02!E634</f>
        <v>40.400211353346023</v>
      </c>
      <c r="I635" s="227">
        <f>Dat_02!G634</f>
        <v>0</v>
      </c>
      <c r="J635" s="233"/>
    </row>
    <row r="636" spans="2:10">
      <c r="B636" s="224"/>
      <c r="C636" s="225">
        <f>Dat_02!B635</f>
        <v>45225</v>
      </c>
      <c r="D636" s="224"/>
      <c r="E636" s="226">
        <f>Dat_02!C635</f>
        <v>159.0758643998214</v>
      </c>
      <c r="F636" s="226">
        <f>Dat_02!D635</f>
        <v>40.400211353346023</v>
      </c>
      <c r="G636" s="226">
        <f>Dat_02!E635</f>
        <v>40.400211353346023</v>
      </c>
      <c r="I636" s="227">
        <f>Dat_02!G635</f>
        <v>0</v>
      </c>
      <c r="J636" s="233"/>
    </row>
    <row r="637" spans="2:10">
      <c r="B637" s="224"/>
      <c r="C637" s="225">
        <f>Dat_02!B636</f>
        <v>45226</v>
      </c>
      <c r="D637" s="224"/>
      <c r="E637" s="226">
        <f>Dat_02!C636</f>
        <v>171.12282010182233</v>
      </c>
      <c r="F637" s="226">
        <f>Dat_02!D636</f>
        <v>40.400211353346023</v>
      </c>
      <c r="G637" s="226">
        <f>Dat_02!E636</f>
        <v>40.400211353346023</v>
      </c>
      <c r="I637" s="227">
        <f>Dat_02!G636</f>
        <v>0</v>
      </c>
      <c r="J637" s="233"/>
    </row>
    <row r="638" spans="2:10">
      <c r="B638" s="224"/>
      <c r="C638" s="225">
        <f>Dat_02!B637</f>
        <v>45227</v>
      </c>
      <c r="D638" s="224"/>
      <c r="E638" s="226">
        <f>Dat_02!C637</f>
        <v>165.19954648382142</v>
      </c>
      <c r="F638" s="226">
        <f>Dat_02!D637</f>
        <v>40.400211353346023</v>
      </c>
      <c r="G638" s="226">
        <f>Dat_02!E637</f>
        <v>40.400211353346023</v>
      </c>
      <c r="I638" s="227">
        <f>Dat_02!G637</f>
        <v>0</v>
      </c>
      <c r="J638" s="233"/>
    </row>
    <row r="639" spans="2:10">
      <c r="B639" s="224"/>
      <c r="C639" s="225">
        <f>Dat_02!B638</f>
        <v>45228</v>
      </c>
      <c r="D639" s="224"/>
      <c r="E639" s="226">
        <f>Dat_02!C638</f>
        <v>176.09406028882233</v>
      </c>
      <c r="F639" s="226">
        <f>Dat_02!D638</f>
        <v>40.400211353346023</v>
      </c>
      <c r="G639" s="226">
        <f>Dat_02!E638</f>
        <v>40.400211353346023</v>
      </c>
      <c r="I639" s="227">
        <f>Dat_02!G638</f>
        <v>0</v>
      </c>
      <c r="J639" s="233"/>
    </row>
    <row r="640" spans="2:10">
      <c r="B640" s="224"/>
      <c r="C640" s="225">
        <f>Dat_02!B639</f>
        <v>45229</v>
      </c>
      <c r="D640" s="224"/>
      <c r="E640" s="226">
        <f>Dat_02!C639</f>
        <v>183.32879985482234</v>
      </c>
      <c r="F640" s="226">
        <f>Dat_02!D639</f>
        <v>40.400211353346023</v>
      </c>
      <c r="G640" s="226">
        <f>Dat_02!E639</f>
        <v>40.400211353346023</v>
      </c>
      <c r="I640" s="227">
        <f>Dat_02!G639</f>
        <v>0</v>
      </c>
      <c r="J640" s="233"/>
    </row>
    <row r="641" spans="2:10">
      <c r="B641" s="224"/>
      <c r="C641" s="225">
        <f>Dat_02!B640</f>
        <v>45230</v>
      </c>
      <c r="D641" s="224"/>
      <c r="E641" s="226">
        <f>Dat_02!C640</f>
        <v>207.29087419382046</v>
      </c>
      <c r="F641" s="226">
        <f>Dat_02!D640</f>
        <v>40.400211353346023</v>
      </c>
      <c r="G641" s="226">
        <f>Dat_02!E640</f>
        <v>40.400211353346023</v>
      </c>
      <c r="I641" s="227">
        <f>Dat_02!G640</f>
        <v>0</v>
      </c>
      <c r="J641" s="233"/>
    </row>
    <row r="642" spans="2:10">
      <c r="B642" s="224"/>
      <c r="C642" s="225">
        <f>Dat_02!B641</f>
        <v>45231</v>
      </c>
      <c r="D642" s="224"/>
      <c r="E642" s="226">
        <f>Dat_02!C641</f>
        <v>252.34479253189818</v>
      </c>
      <c r="F642" s="226">
        <f>Dat_02!D641</f>
        <v>80.938788836501317</v>
      </c>
      <c r="G642" s="226">
        <f>Dat_02!E641</f>
        <v>80.938788836501317</v>
      </c>
      <c r="I642" s="227">
        <f>Dat_02!G641</f>
        <v>0</v>
      </c>
      <c r="J642" s="233"/>
    </row>
    <row r="643" spans="2:10">
      <c r="B643" s="224"/>
      <c r="C643" s="225">
        <f>Dat_02!B642</f>
        <v>45232</v>
      </c>
      <c r="D643" s="224"/>
      <c r="E643" s="226">
        <f>Dat_02!C642</f>
        <v>252.82773148389819</v>
      </c>
      <c r="F643" s="226">
        <f>Dat_02!D642</f>
        <v>80.938788836501317</v>
      </c>
      <c r="G643" s="226">
        <f>Dat_02!E642</f>
        <v>80.938788836501317</v>
      </c>
      <c r="I643" s="227">
        <f>Dat_02!G642</f>
        <v>0</v>
      </c>
      <c r="J643" s="233"/>
    </row>
    <row r="644" spans="2:10">
      <c r="B644" s="224"/>
      <c r="C644" s="225">
        <f>Dat_02!B643</f>
        <v>45233</v>
      </c>
      <c r="D644" s="224"/>
      <c r="E644" s="226">
        <f>Dat_02!C643</f>
        <v>262.46804328789818</v>
      </c>
      <c r="F644" s="226">
        <f>Dat_02!D643</f>
        <v>80.938788836501317</v>
      </c>
      <c r="G644" s="226">
        <f>Dat_02!E643</f>
        <v>80.938788836501317</v>
      </c>
      <c r="I644" s="227">
        <f>Dat_02!G643</f>
        <v>0</v>
      </c>
      <c r="J644" s="233"/>
    </row>
    <row r="645" spans="2:10">
      <c r="B645" s="224"/>
      <c r="C645" s="225">
        <f>Dat_02!B644</f>
        <v>45234</v>
      </c>
      <c r="D645" s="224"/>
      <c r="E645" s="226">
        <f>Dat_02!C644</f>
        <v>260.0598686118982</v>
      </c>
      <c r="F645" s="226">
        <f>Dat_02!D644</f>
        <v>80.938788836501317</v>
      </c>
      <c r="G645" s="226">
        <f>Dat_02!E644</f>
        <v>80.938788836501317</v>
      </c>
      <c r="I645" s="227">
        <f>Dat_02!G644</f>
        <v>0</v>
      </c>
      <c r="J645" s="233"/>
    </row>
    <row r="646" spans="2:10">
      <c r="B646" s="224"/>
      <c r="C646" s="225">
        <f>Dat_02!B645</f>
        <v>45235</v>
      </c>
      <c r="D646" s="224"/>
      <c r="E646" s="226">
        <f>Dat_02!C645</f>
        <v>259.1792416438991</v>
      </c>
      <c r="F646" s="226">
        <f>Dat_02!D645</f>
        <v>80.938788836501317</v>
      </c>
      <c r="G646" s="226">
        <f>Dat_02!E645</f>
        <v>80.938788836501317</v>
      </c>
      <c r="I646" s="227">
        <f>Dat_02!G645</f>
        <v>0</v>
      </c>
      <c r="J646" s="233"/>
    </row>
    <row r="647" spans="2:10">
      <c r="B647" s="224"/>
      <c r="C647" s="225">
        <f>Dat_02!B646</f>
        <v>45236</v>
      </c>
      <c r="D647" s="224"/>
      <c r="E647" s="226">
        <f>Dat_02!C646</f>
        <v>270.53833565289727</v>
      </c>
      <c r="F647" s="226">
        <f>Dat_02!D646</f>
        <v>80.938788836501317</v>
      </c>
      <c r="G647" s="226">
        <f>Dat_02!E646</f>
        <v>80.938788836501317</v>
      </c>
      <c r="I647" s="227">
        <f>Dat_02!G646</f>
        <v>0</v>
      </c>
      <c r="J647" s="233"/>
    </row>
    <row r="648" spans="2:10">
      <c r="B648" s="224"/>
      <c r="C648" s="225">
        <f>Dat_02!B647</f>
        <v>45237</v>
      </c>
      <c r="D648" s="224"/>
      <c r="E648" s="226">
        <f>Dat_02!C647</f>
        <v>287.01657496989912</v>
      </c>
      <c r="F648" s="226">
        <f>Dat_02!D647</f>
        <v>80.938788836501317</v>
      </c>
      <c r="G648" s="226">
        <f>Dat_02!E647</f>
        <v>80.938788836501317</v>
      </c>
      <c r="I648" s="227">
        <f>Dat_02!G647</f>
        <v>0</v>
      </c>
      <c r="J648" s="233"/>
    </row>
    <row r="649" spans="2:10">
      <c r="B649" s="224"/>
      <c r="C649" s="225">
        <f>Dat_02!B648</f>
        <v>45238</v>
      </c>
      <c r="D649" s="224"/>
      <c r="E649" s="226">
        <f>Dat_02!C648</f>
        <v>200.27169127970353</v>
      </c>
      <c r="F649" s="226">
        <f>Dat_02!D648</f>
        <v>80.938788836501317</v>
      </c>
      <c r="G649" s="226">
        <f>Dat_02!E648</f>
        <v>80.938788836501317</v>
      </c>
      <c r="I649" s="227">
        <f>Dat_02!G648</f>
        <v>0</v>
      </c>
      <c r="J649" s="233"/>
    </row>
    <row r="650" spans="2:10">
      <c r="B650" s="224"/>
      <c r="C650" s="225">
        <f>Dat_02!B649</f>
        <v>45239</v>
      </c>
      <c r="D650" s="224"/>
      <c r="E650" s="226">
        <f>Dat_02!C649</f>
        <v>191.20337301370165</v>
      </c>
      <c r="F650" s="226">
        <f>Dat_02!D649</f>
        <v>80.938788836501317</v>
      </c>
      <c r="G650" s="226">
        <f>Dat_02!E649</f>
        <v>80.938788836501317</v>
      </c>
      <c r="I650" s="227">
        <f>Dat_02!G649</f>
        <v>0</v>
      </c>
      <c r="J650" s="233"/>
    </row>
    <row r="651" spans="2:10">
      <c r="B651" s="224"/>
      <c r="C651" s="225">
        <f>Dat_02!B650</f>
        <v>45240</v>
      </c>
      <c r="D651" s="224"/>
      <c r="E651" s="226">
        <f>Dat_02!C650</f>
        <v>188.93015086770166</v>
      </c>
      <c r="F651" s="226">
        <f>Dat_02!D650</f>
        <v>80.938788836501317</v>
      </c>
      <c r="G651" s="226">
        <f>Dat_02!E650</f>
        <v>80.938788836501317</v>
      </c>
      <c r="I651" s="227">
        <f>Dat_02!G650</f>
        <v>0</v>
      </c>
      <c r="J651" s="233"/>
    </row>
    <row r="652" spans="2:10">
      <c r="B652" s="224"/>
      <c r="C652" s="225">
        <f>Dat_02!B651</f>
        <v>45241</v>
      </c>
      <c r="D652" s="224"/>
      <c r="E652" s="226">
        <f>Dat_02!C651</f>
        <v>163.91813598970353</v>
      </c>
      <c r="F652" s="226">
        <f>Dat_02!D651</f>
        <v>80.938788836501317</v>
      </c>
      <c r="G652" s="226">
        <f>Dat_02!E651</f>
        <v>80.938788836501317</v>
      </c>
      <c r="I652" s="227">
        <f>Dat_02!G651</f>
        <v>0</v>
      </c>
      <c r="J652" s="233"/>
    </row>
    <row r="653" spans="2:10">
      <c r="B653" s="224"/>
      <c r="C653" s="225">
        <f>Dat_02!B652</f>
        <v>45242</v>
      </c>
      <c r="D653" s="224"/>
      <c r="E653" s="226">
        <f>Dat_02!C652</f>
        <v>169.85295779870353</v>
      </c>
      <c r="F653" s="226">
        <f>Dat_02!D652</f>
        <v>80.938788836501317</v>
      </c>
      <c r="G653" s="226">
        <f>Dat_02!E652</f>
        <v>80.938788836501317</v>
      </c>
      <c r="I653" s="227">
        <f>Dat_02!G652</f>
        <v>0</v>
      </c>
      <c r="J653" s="233"/>
    </row>
    <row r="654" spans="2:10">
      <c r="B654" s="224"/>
      <c r="C654" s="225">
        <f>Dat_02!B653</f>
        <v>45243</v>
      </c>
      <c r="D654" s="224"/>
      <c r="E654" s="226">
        <f>Dat_02!C653</f>
        <v>185.62598372670351</v>
      </c>
      <c r="F654" s="226">
        <f>Dat_02!D653</f>
        <v>80.938788836501317</v>
      </c>
      <c r="G654" s="226">
        <f>Dat_02!E653</f>
        <v>80.938788836501317</v>
      </c>
      <c r="I654" s="227">
        <f>Dat_02!G653</f>
        <v>0</v>
      </c>
      <c r="J654" s="233"/>
    </row>
    <row r="655" spans="2:10">
      <c r="B655" s="224"/>
      <c r="C655" s="225">
        <f>Dat_02!B654</f>
        <v>45244</v>
      </c>
      <c r="D655" s="224"/>
      <c r="E655" s="226">
        <f>Dat_02!C654</f>
        <v>194.15288173870167</v>
      </c>
      <c r="F655" s="226">
        <f>Dat_02!D654</f>
        <v>80.938788836501317</v>
      </c>
      <c r="G655" s="226">
        <f>Dat_02!E654</f>
        <v>80.938788836501317</v>
      </c>
      <c r="I655" s="227">
        <f>Dat_02!G654</f>
        <v>0</v>
      </c>
      <c r="J655" s="233"/>
    </row>
    <row r="656" spans="2:10">
      <c r="B656" s="224"/>
      <c r="C656" s="225">
        <f>Dat_02!B655</f>
        <v>45245</v>
      </c>
      <c r="D656" s="224"/>
      <c r="E656" s="226">
        <f>Dat_02!C655</f>
        <v>136.04036127041906</v>
      </c>
      <c r="F656" s="226">
        <f>Dat_02!D655</f>
        <v>80.938788836501317</v>
      </c>
      <c r="G656" s="226">
        <f>Dat_02!E655</f>
        <v>80.938788836501317</v>
      </c>
      <c r="I656" s="227">
        <f>Dat_02!G655</f>
        <v>80.938788836501317</v>
      </c>
      <c r="J656" s="233"/>
    </row>
    <row r="657" spans="2:10">
      <c r="B657" s="224"/>
      <c r="C657" s="225">
        <f>Dat_02!B656</f>
        <v>45246</v>
      </c>
      <c r="D657" s="224"/>
      <c r="E657" s="226">
        <f>Dat_02!C656</f>
        <v>136.99093102641908</v>
      </c>
      <c r="F657" s="226">
        <f>Dat_02!D656</f>
        <v>80.938788836501317</v>
      </c>
      <c r="G657" s="226">
        <f>Dat_02!E656</f>
        <v>80.938788836501317</v>
      </c>
      <c r="I657" s="227">
        <f>Dat_02!G656</f>
        <v>0</v>
      </c>
      <c r="J657" s="233"/>
    </row>
    <row r="658" spans="2:10">
      <c r="B658" s="224"/>
      <c r="C658" s="225">
        <f>Dat_02!B657</f>
        <v>45247</v>
      </c>
      <c r="D658" s="224"/>
      <c r="E658" s="226">
        <f>Dat_02!C657</f>
        <v>152.77397935041907</v>
      </c>
      <c r="F658" s="226">
        <f>Dat_02!D657</f>
        <v>80.938788836501317</v>
      </c>
      <c r="G658" s="226">
        <f>Dat_02!E657</f>
        <v>80.938788836501317</v>
      </c>
      <c r="I658" s="227">
        <f>Dat_02!G657</f>
        <v>0</v>
      </c>
      <c r="J658" s="233"/>
    </row>
    <row r="659" spans="2:10">
      <c r="B659" s="224"/>
      <c r="C659" s="225">
        <f>Dat_02!B658</f>
        <v>45248</v>
      </c>
      <c r="D659" s="224"/>
      <c r="E659" s="226">
        <f>Dat_02!C658</f>
        <v>146.69987278242093</v>
      </c>
      <c r="F659" s="226">
        <f>Dat_02!D658</f>
        <v>80.938788836501317</v>
      </c>
      <c r="G659" s="226">
        <f>Dat_02!E658</f>
        <v>80.938788836501317</v>
      </c>
      <c r="I659" s="227">
        <f>Dat_02!G658</f>
        <v>0</v>
      </c>
      <c r="J659" s="233"/>
    </row>
    <row r="660" spans="2:10">
      <c r="B660" s="224"/>
      <c r="C660" s="225">
        <f>Dat_02!B659</f>
        <v>45249</v>
      </c>
      <c r="D660" s="224"/>
      <c r="E660" s="226">
        <f>Dat_02!C659</f>
        <v>112.86533377041907</v>
      </c>
      <c r="F660" s="226">
        <f>Dat_02!D659</f>
        <v>80.938788836501317</v>
      </c>
      <c r="G660" s="226">
        <f>Dat_02!E659</f>
        <v>80.938788836501317</v>
      </c>
      <c r="I660" s="227">
        <f>Dat_02!G659</f>
        <v>0</v>
      </c>
      <c r="J660" s="233"/>
    </row>
    <row r="661" spans="2:10">
      <c r="B661" s="224"/>
      <c r="C661" s="225">
        <f>Dat_02!B660</f>
        <v>45250</v>
      </c>
      <c r="D661" s="224"/>
      <c r="E661" s="226">
        <f>Dat_02!C660</f>
        <v>132.75218811441906</v>
      </c>
      <c r="F661" s="226">
        <f>Dat_02!D660</f>
        <v>80.938788836501317</v>
      </c>
      <c r="G661" s="226">
        <f>Dat_02!E660</f>
        <v>80.938788836501317</v>
      </c>
      <c r="I661" s="227">
        <f>Dat_02!G660</f>
        <v>0</v>
      </c>
      <c r="J661" s="233"/>
    </row>
    <row r="662" spans="2:10">
      <c r="B662" s="224"/>
      <c r="C662" s="225">
        <f>Dat_02!B661</f>
        <v>45251</v>
      </c>
      <c r="D662" s="224"/>
      <c r="E662" s="226">
        <f>Dat_02!C661</f>
        <v>95.756374298420923</v>
      </c>
      <c r="F662" s="226">
        <f>Dat_02!D661</f>
        <v>80.938788836501317</v>
      </c>
      <c r="G662" s="226">
        <f>Dat_02!E661</f>
        <v>80.938788836501317</v>
      </c>
      <c r="I662" s="227">
        <f>Dat_02!G661</f>
        <v>0</v>
      </c>
      <c r="J662" s="233"/>
    </row>
    <row r="663" spans="2:10">
      <c r="B663" s="224"/>
      <c r="C663" s="225">
        <f>Dat_02!B662</f>
        <v>45252</v>
      </c>
      <c r="D663" s="224"/>
      <c r="E663" s="226">
        <f>Dat_02!C662</f>
        <v>53.644299812797733</v>
      </c>
      <c r="F663" s="226">
        <f>Dat_02!D662</f>
        <v>80.938788836501317</v>
      </c>
      <c r="G663" s="226">
        <f>Dat_02!E662</f>
        <v>53.644299812797733</v>
      </c>
      <c r="I663" s="227">
        <f>Dat_02!G662</f>
        <v>0</v>
      </c>
      <c r="J663" s="233"/>
    </row>
    <row r="664" spans="2:10">
      <c r="B664" s="224"/>
      <c r="C664" s="225">
        <f>Dat_02!B663</f>
        <v>45253</v>
      </c>
      <c r="D664" s="224"/>
      <c r="E664" s="226">
        <f>Dat_02!C663</f>
        <v>68.63053512879587</v>
      </c>
      <c r="F664" s="226">
        <f>Dat_02!D663</f>
        <v>80.938788836501317</v>
      </c>
      <c r="G664" s="226">
        <f>Dat_02!E663</f>
        <v>68.63053512879587</v>
      </c>
      <c r="I664" s="227">
        <f>Dat_02!G663</f>
        <v>0</v>
      </c>
      <c r="J664" s="233"/>
    </row>
    <row r="665" spans="2:10">
      <c r="B665" s="224"/>
      <c r="C665" s="225">
        <f>Dat_02!B664</f>
        <v>45254</v>
      </c>
      <c r="D665" s="224"/>
      <c r="E665" s="226">
        <f>Dat_02!C664</f>
        <v>81.573578988797735</v>
      </c>
      <c r="F665" s="226">
        <f>Dat_02!D664</f>
        <v>80.938788836501317</v>
      </c>
      <c r="G665" s="226">
        <f>Dat_02!E664</f>
        <v>80.938788836501317</v>
      </c>
      <c r="I665" s="227">
        <f>Dat_02!G664</f>
        <v>0</v>
      </c>
      <c r="J665" s="233"/>
    </row>
    <row r="666" spans="2:10">
      <c r="B666" s="224"/>
      <c r="C666" s="225">
        <f>Dat_02!B665</f>
        <v>45255</v>
      </c>
      <c r="D666" s="224"/>
      <c r="E666" s="226">
        <f>Dat_02!C665</f>
        <v>77.610073240797732</v>
      </c>
      <c r="F666" s="226">
        <f>Dat_02!D665</f>
        <v>80.938788836501317</v>
      </c>
      <c r="G666" s="226">
        <f>Dat_02!E665</f>
        <v>77.610073240797732</v>
      </c>
      <c r="I666" s="227">
        <f>Dat_02!G665</f>
        <v>0</v>
      </c>
      <c r="J666" s="233"/>
    </row>
    <row r="667" spans="2:10">
      <c r="B667" s="224"/>
      <c r="C667" s="225">
        <f>Dat_02!B666</f>
        <v>45256</v>
      </c>
      <c r="D667" s="224"/>
      <c r="E667" s="226">
        <f>Dat_02!C666</f>
        <v>119.08774744079774</v>
      </c>
      <c r="F667" s="226">
        <f>Dat_02!D666</f>
        <v>80.938788836501317</v>
      </c>
      <c r="G667" s="226">
        <f>Dat_02!E666</f>
        <v>80.938788836501317</v>
      </c>
      <c r="I667" s="227">
        <f>Dat_02!G666</f>
        <v>0</v>
      </c>
      <c r="J667" s="233"/>
    </row>
    <row r="668" spans="2:10">
      <c r="B668" s="224"/>
      <c r="C668" s="225">
        <f>Dat_02!B667</f>
        <v>45257</v>
      </c>
      <c r="D668" s="224"/>
      <c r="E668" s="226">
        <f>Dat_02!C667</f>
        <v>115.80241880879586</v>
      </c>
      <c r="F668" s="226">
        <f>Dat_02!D667</f>
        <v>80.938788836501317</v>
      </c>
      <c r="G668" s="226">
        <f>Dat_02!E667</f>
        <v>80.938788836501317</v>
      </c>
      <c r="I668" s="227">
        <f>Dat_02!G667</f>
        <v>0</v>
      </c>
      <c r="J668" s="233"/>
    </row>
    <row r="669" spans="2:10">
      <c r="B669" s="224"/>
      <c r="C669" s="225">
        <f>Dat_02!B668</f>
        <v>45258</v>
      </c>
      <c r="D669" s="224"/>
      <c r="E669" s="226">
        <f>Dat_02!C668</f>
        <v>111.20884823679772</v>
      </c>
      <c r="F669" s="226">
        <f>Dat_02!D668</f>
        <v>80.938788836501317</v>
      </c>
      <c r="G669" s="226">
        <f>Dat_02!E668</f>
        <v>80.938788836501317</v>
      </c>
      <c r="I669" s="227">
        <f>Dat_02!G668</f>
        <v>0</v>
      </c>
      <c r="J669" s="233"/>
    </row>
    <row r="670" spans="2:10">
      <c r="B670" s="224"/>
      <c r="C670" s="225">
        <f>Dat_02!B669</f>
        <v>45259</v>
      </c>
      <c r="D670" s="224"/>
      <c r="E670" s="226">
        <f>Dat_02!C669</f>
        <v>137.62113917065372</v>
      </c>
      <c r="F670" s="226">
        <f>Dat_02!D669</f>
        <v>80.938788836501317</v>
      </c>
      <c r="G670" s="226">
        <f>Dat_02!E669</f>
        <v>80.938788836501317</v>
      </c>
      <c r="I670" s="227">
        <f>Dat_02!G669</f>
        <v>0</v>
      </c>
      <c r="J670" s="233"/>
    </row>
    <row r="671" spans="2:10">
      <c r="B671" s="224"/>
      <c r="C671" s="225">
        <f>Dat_02!B670</f>
        <v>45260</v>
      </c>
      <c r="D671" s="224"/>
      <c r="E671" s="226">
        <f>Dat_02!C670</f>
        <v>160.63037339865744</v>
      </c>
      <c r="F671" s="226">
        <f>Dat_02!D670</f>
        <v>80.938788836501317</v>
      </c>
      <c r="G671" s="226">
        <f>Dat_02!E670</f>
        <v>80.938788836501317</v>
      </c>
      <c r="I671" s="227">
        <f>Dat_02!G670</f>
        <v>0</v>
      </c>
      <c r="J671" s="233"/>
    </row>
    <row r="672" spans="2:10">
      <c r="B672" s="224"/>
      <c r="C672" s="225">
        <f>Dat_02!B671</f>
        <v>45261</v>
      </c>
      <c r="D672" s="224"/>
      <c r="E672" s="226">
        <f>Dat_02!C671</f>
        <v>159.82295128265372</v>
      </c>
      <c r="F672" s="226">
        <f>Dat_02!D671</f>
        <v>105.77564059458246</v>
      </c>
      <c r="G672" s="226">
        <f>Dat_02!E671</f>
        <v>105.77564059458246</v>
      </c>
      <c r="I672" s="227">
        <f>Dat_02!G671</f>
        <v>0</v>
      </c>
      <c r="J672" s="233"/>
    </row>
    <row r="673" spans="2:10">
      <c r="B673" s="224"/>
      <c r="C673" s="225">
        <f>Dat_02!B672</f>
        <v>45262</v>
      </c>
      <c r="D673" s="224"/>
      <c r="E673" s="226">
        <f>Dat_02!C672</f>
        <v>156.65278832665558</v>
      </c>
      <c r="F673" s="226">
        <f>Dat_02!D672</f>
        <v>105.77564059458246</v>
      </c>
      <c r="G673" s="226">
        <f>Dat_02!E672</f>
        <v>105.77564059458246</v>
      </c>
      <c r="I673" s="227">
        <f>Dat_02!G672</f>
        <v>0</v>
      </c>
      <c r="J673" s="233"/>
    </row>
    <row r="674" spans="2:10">
      <c r="B674" s="224"/>
      <c r="C674" s="225">
        <f>Dat_02!B673</f>
        <v>45263</v>
      </c>
      <c r="D674" s="224"/>
      <c r="E674" s="226">
        <f>Dat_02!C673</f>
        <v>163.37818961465373</v>
      </c>
      <c r="F674" s="226">
        <f>Dat_02!D673</f>
        <v>105.77564059458246</v>
      </c>
      <c r="G674" s="226">
        <f>Dat_02!E673</f>
        <v>105.77564059458246</v>
      </c>
      <c r="I674" s="227">
        <f>Dat_02!G673</f>
        <v>0</v>
      </c>
      <c r="J674" s="233"/>
    </row>
    <row r="675" spans="2:10">
      <c r="B675" s="224"/>
      <c r="C675" s="225">
        <f>Dat_02!B674</f>
        <v>45264</v>
      </c>
      <c r="D675" s="224"/>
      <c r="E675" s="226">
        <f>Dat_02!C674</f>
        <v>170.60531195065747</v>
      </c>
      <c r="F675" s="226">
        <f>Dat_02!D674</f>
        <v>105.77564059458246</v>
      </c>
      <c r="G675" s="226">
        <f>Dat_02!E674</f>
        <v>105.77564059458246</v>
      </c>
      <c r="I675" s="227">
        <f>Dat_02!G674</f>
        <v>0</v>
      </c>
      <c r="J675" s="233"/>
    </row>
    <row r="676" spans="2:10">
      <c r="B676" s="224"/>
      <c r="C676" s="225">
        <f>Dat_02!B675</f>
        <v>45265</v>
      </c>
      <c r="D676" s="224"/>
      <c r="E676" s="226">
        <f>Dat_02!C675</f>
        <v>199.93415958265373</v>
      </c>
      <c r="F676" s="226">
        <f>Dat_02!D675</f>
        <v>105.77564059458246</v>
      </c>
      <c r="G676" s="226">
        <f>Dat_02!E675</f>
        <v>105.77564059458246</v>
      </c>
      <c r="I676" s="227">
        <f>Dat_02!G675</f>
        <v>0</v>
      </c>
      <c r="J676" s="233"/>
    </row>
    <row r="677" spans="2:10">
      <c r="B677" s="224"/>
      <c r="C677" s="225">
        <f>Dat_02!B676</f>
        <v>45266</v>
      </c>
      <c r="D677" s="224"/>
      <c r="E677" s="226">
        <f>Dat_02!C676</f>
        <v>203.09537113522717</v>
      </c>
      <c r="F677" s="226">
        <f>Dat_02!D676</f>
        <v>105.77564059458246</v>
      </c>
      <c r="G677" s="226">
        <f>Dat_02!E676</f>
        <v>105.77564059458246</v>
      </c>
      <c r="I677" s="227">
        <f>Dat_02!G676</f>
        <v>0</v>
      </c>
      <c r="J677" s="233"/>
    </row>
    <row r="678" spans="2:10">
      <c r="B678" s="224"/>
      <c r="C678" s="225">
        <f>Dat_02!B677</f>
        <v>45267</v>
      </c>
      <c r="D678" s="224"/>
      <c r="E678" s="226">
        <f>Dat_02!C677</f>
        <v>174.14064992322719</v>
      </c>
      <c r="F678" s="226">
        <f>Dat_02!D677</f>
        <v>105.77564059458246</v>
      </c>
      <c r="G678" s="226">
        <f>Dat_02!E677</f>
        <v>105.77564059458246</v>
      </c>
      <c r="I678" s="227">
        <f>Dat_02!G677</f>
        <v>0</v>
      </c>
      <c r="J678" s="233"/>
    </row>
    <row r="679" spans="2:10">
      <c r="B679" s="224"/>
      <c r="C679" s="225">
        <f>Dat_02!B678</f>
        <v>45268</v>
      </c>
      <c r="D679" s="224"/>
      <c r="E679" s="226">
        <f>Dat_02!C678</f>
        <v>128.77621372722533</v>
      </c>
      <c r="F679" s="226">
        <f>Dat_02!D678</f>
        <v>105.77564059458246</v>
      </c>
      <c r="G679" s="226">
        <f>Dat_02!E678</f>
        <v>105.77564059458246</v>
      </c>
      <c r="I679" s="227">
        <f>Dat_02!G678</f>
        <v>0</v>
      </c>
      <c r="J679" s="233"/>
    </row>
    <row r="680" spans="2:10">
      <c r="B680" s="224"/>
      <c r="C680" s="225">
        <f>Dat_02!B679</f>
        <v>45269</v>
      </c>
      <c r="D680" s="224"/>
      <c r="E680" s="226">
        <f>Dat_02!C679</f>
        <v>132.17955755122719</v>
      </c>
      <c r="F680" s="226">
        <f>Dat_02!D679</f>
        <v>105.77564059458246</v>
      </c>
      <c r="G680" s="226">
        <f>Dat_02!E679</f>
        <v>105.77564059458246</v>
      </c>
      <c r="I680" s="227">
        <f>Dat_02!G679</f>
        <v>0</v>
      </c>
      <c r="J680" s="233"/>
    </row>
    <row r="681" spans="2:10">
      <c r="B681" s="224"/>
      <c r="C681" s="225">
        <f>Dat_02!B680</f>
        <v>45270</v>
      </c>
      <c r="D681" s="224"/>
      <c r="E681" s="226">
        <f>Dat_02!C680</f>
        <v>138.86893037922533</v>
      </c>
      <c r="F681" s="226">
        <f>Dat_02!D680</f>
        <v>105.77564059458246</v>
      </c>
      <c r="G681" s="226">
        <f>Dat_02!E680</f>
        <v>105.77564059458246</v>
      </c>
      <c r="I681" s="227">
        <f>Dat_02!G680</f>
        <v>0</v>
      </c>
      <c r="J681" s="233"/>
    </row>
    <row r="682" spans="2:10">
      <c r="B682" s="224"/>
      <c r="C682" s="225">
        <f>Dat_02!B681</f>
        <v>45271</v>
      </c>
      <c r="D682" s="224"/>
      <c r="E682" s="226">
        <f>Dat_02!C681</f>
        <v>159.3260066972272</v>
      </c>
      <c r="F682" s="226">
        <f>Dat_02!D681</f>
        <v>105.77564059458246</v>
      </c>
      <c r="G682" s="226">
        <f>Dat_02!E681</f>
        <v>105.77564059458246</v>
      </c>
      <c r="I682" s="227">
        <f>Dat_02!G681</f>
        <v>0</v>
      </c>
      <c r="J682" s="233"/>
    </row>
    <row r="683" spans="2:10">
      <c r="B683" s="224"/>
      <c r="C683" s="225">
        <f>Dat_02!B682</f>
        <v>45272</v>
      </c>
      <c r="D683" s="224"/>
      <c r="E683" s="226">
        <f>Dat_02!C682</f>
        <v>171.4619880912272</v>
      </c>
      <c r="F683" s="226">
        <f>Dat_02!D682</f>
        <v>105.77564059458246</v>
      </c>
      <c r="G683" s="226">
        <f>Dat_02!E682</f>
        <v>105.77564059458246</v>
      </c>
      <c r="I683" s="227">
        <f>Dat_02!G682</f>
        <v>0</v>
      </c>
      <c r="J683" s="233"/>
    </row>
    <row r="684" spans="2:10">
      <c r="B684" s="224"/>
      <c r="C684" s="225">
        <f>Dat_02!B683</f>
        <v>45273</v>
      </c>
      <c r="D684" s="224"/>
      <c r="E684" s="226">
        <f>Dat_02!C683</f>
        <v>142.13530520657491</v>
      </c>
      <c r="F684" s="226">
        <f>Dat_02!D683</f>
        <v>105.77564059458246</v>
      </c>
      <c r="G684" s="226">
        <f>Dat_02!E683</f>
        <v>105.77564059458246</v>
      </c>
      <c r="I684" s="227">
        <f>Dat_02!G683</f>
        <v>0</v>
      </c>
      <c r="J684" s="233"/>
    </row>
    <row r="685" spans="2:10">
      <c r="B685" s="224"/>
      <c r="C685" s="225">
        <f>Dat_02!B684</f>
        <v>45274</v>
      </c>
      <c r="D685" s="224"/>
      <c r="E685" s="226">
        <f>Dat_02!C684</f>
        <v>141.16566657457307</v>
      </c>
      <c r="F685" s="226">
        <f>Dat_02!D684</f>
        <v>105.77564059458246</v>
      </c>
      <c r="G685" s="226">
        <f>Dat_02!E684</f>
        <v>105.77564059458246</v>
      </c>
      <c r="I685" s="227">
        <f>Dat_02!G684</f>
        <v>0</v>
      </c>
      <c r="J685" s="233"/>
    </row>
    <row r="686" spans="2:10">
      <c r="B686" s="224"/>
      <c r="C686" s="225">
        <f>Dat_02!B685</f>
        <v>45275</v>
      </c>
      <c r="D686" s="224"/>
      <c r="E686" s="226">
        <f>Dat_02!C685</f>
        <v>153.64465403057307</v>
      </c>
      <c r="F686" s="226">
        <f>Dat_02!D685</f>
        <v>105.77564059458246</v>
      </c>
      <c r="G686" s="226">
        <f>Dat_02!E685</f>
        <v>105.77564059458246</v>
      </c>
      <c r="I686" s="227">
        <f>Dat_02!G685</f>
        <v>105.77564059458246</v>
      </c>
      <c r="J686" s="233"/>
    </row>
    <row r="687" spans="2:10">
      <c r="B687" s="224"/>
      <c r="C687" s="225">
        <f>Dat_02!B686</f>
        <v>45276</v>
      </c>
      <c r="D687" s="224"/>
      <c r="E687" s="226">
        <f>Dat_02!C686</f>
        <v>154.99507404257304</v>
      </c>
      <c r="F687" s="226">
        <f>Dat_02!D686</f>
        <v>105.77564059458246</v>
      </c>
      <c r="G687" s="226">
        <f>Dat_02!E686</f>
        <v>105.77564059458246</v>
      </c>
      <c r="I687" s="227">
        <f>Dat_02!G686</f>
        <v>0</v>
      </c>
      <c r="J687" s="233"/>
    </row>
    <row r="688" spans="2:10">
      <c r="B688" s="224"/>
      <c r="C688" s="225">
        <f>Dat_02!B687</f>
        <v>45277</v>
      </c>
      <c r="D688" s="224"/>
      <c r="E688" s="226">
        <f>Dat_02!C687</f>
        <v>162.51315517457493</v>
      </c>
      <c r="F688" s="226">
        <f>Dat_02!D687</f>
        <v>105.77564059458246</v>
      </c>
      <c r="G688" s="226">
        <f>Dat_02!E687</f>
        <v>105.77564059458246</v>
      </c>
      <c r="I688" s="227">
        <f>Dat_02!G687</f>
        <v>0</v>
      </c>
      <c r="J688" s="233"/>
    </row>
    <row r="689" spans="2:10">
      <c r="B689" s="224"/>
      <c r="C689" s="225">
        <f>Dat_02!B688</f>
        <v>45278</v>
      </c>
      <c r="D689" s="224"/>
      <c r="E689" s="226">
        <f>Dat_02!C688</f>
        <v>187.77831825057308</v>
      </c>
      <c r="F689" s="226">
        <f>Dat_02!D688</f>
        <v>105.77564059458246</v>
      </c>
      <c r="G689" s="226">
        <f>Dat_02!E688</f>
        <v>105.77564059458246</v>
      </c>
      <c r="I689" s="227">
        <f>Dat_02!G688</f>
        <v>0</v>
      </c>
      <c r="J689" s="233"/>
    </row>
    <row r="690" spans="2:10">
      <c r="B690" s="224"/>
      <c r="C690" s="225">
        <f>Dat_02!B689</f>
        <v>45279</v>
      </c>
      <c r="D690" s="224"/>
      <c r="E690" s="226">
        <f>Dat_02!C689</f>
        <v>183.13893505057305</v>
      </c>
      <c r="F690" s="226">
        <f>Dat_02!D689</f>
        <v>105.77564059458246</v>
      </c>
      <c r="G690" s="226">
        <f>Dat_02!E689</f>
        <v>105.77564059458246</v>
      </c>
      <c r="I690" s="227">
        <f>Dat_02!G689</f>
        <v>0</v>
      </c>
      <c r="J690" s="233"/>
    </row>
    <row r="691" spans="2:10">
      <c r="B691" s="224"/>
      <c r="C691" s="225">
        <f>Dat_02!B690</f>
        <v>45280</v>
      </c>
      <c r="D691" s="224"/>
      <c r="E691" s="226">
        <f>Dat_02!C690</f>
        <v>90.183736069493563</v>
      </c>
      <c r="F691" s="226">
        <f>Dat_02!D690</f>
        <v>105.77564059458246</v>
      </c>
      <c r="G691" s="226">
        <f>Dat_02!E690</f>
        <v>90.183736069493563</v>
      </c>
      <c r="I691" s="227">
        <f>Dat_02!G690</f>
        <v>0</v>
      </c>
      <c r="J691" s="233"/>
    </row>
    <row r="692" spans="2:10">
      <c r="B692" s="224"/>
      <c r="C692" s="225">
        <f>Dat_02!B691</f>
        <v>45281</v>
      </c>
      <c r="D692" s="224"/>
      <c r="E692" s="226">
        <f>Dat_02!C691</f>
        <v>95.043589213493576</v>
      </c>
      <c r="F692" s="226">
        <f>Dat_02!D691</f>
        <v>105.77564059458246</v>
      </c>
      <c r="G692" s="226">
        <f>Dat_02!E691</f>
        <v>95.043589213493576</v>
      </c>
      <c r="I692" s="227">
        <f>Dat_02!G691</f>
        <v>0</v>
      </c>
      <c r="J692" s="233"/>
    </row>
    <row r="693" spans="2:10">
      <c r="B693" s="224"/>
      <c r="C693" s="225">
        <f>Dat_02!B692</f>
        <v>45282</v>
      </c>
      <c r="D693" s="224"/>
      <c r="E693" s="226">
        <f>Dat_02!C692</f>
        <v>83.781432525495433</v>
      </c>
      <c r="F693" s="226">
        <f>Dat_02!D692</f>
        <v>105.77564059458246</v>
      </c>
      <c r="G693" s="226">
        <f>Dat_02!E692</f>
        <v>83.781432525495433</v>
      </c>
      <c r="I693" s="227">
        <f>Dat_02!G692</f>
        <v>0</v>
      </c>
      <c r="J693" s="233"/>
    </row>
    <row r="694" spans="2:10">
      <c r="B694" s="224"/>
      <c r="C694" s="225">
        <f>Dat_02!B693</f>
        <v>45283</v>
      </c>
      <c r="D694" s="224"/>
      <c r="E694" s="226">
        <f>Dat_02!C693</f>
        <v>81.579333937491697</v>
      </c>
      <c r="F694" s="226">
        <f>Dat_02!D693</f>
        <v>105.77564059458246</v>
      </c>
      <c r="G694" s="226">
        <f>Dat_02!E693</f>
        <v>81.579333937491697</v>
      </c>
      <c r="I694" s="227">
        <f>Dat_02!G693</f>
        <v>0</v>
      </c>
      <c r="J694" s="233"/>
    </row>
    <row r="695" spans="2:10">
      <c r="B695" s="224"/>
      <c r="C695" s="225">
        <f>Dat_02!B694</f>
        <v>45284</v>
      </c>
      <c r="D695" s="224"/>
      <c r="E695" s="226">
        <f>Dat_02!C694</f>
        <v>105.31441543349543</v>
      </c>
      <c r="F695" s="226">
        <f>Dat_02!D694</f>
        <v>105.77564059458246</v>
      </c>
      <c r="G695" s="226">
        <f>Dat_02!E694</f>
        <v>105.31441543349543</v>
      </c>
      <c r="I695" s="227">
        <f>Dat_02!G694</f>
        <v>0</v>
      </c>
      <c r="J695" s="233"/>
    </row>
    <row r="696" spans="2:10">
      <c r="B696" s="224"/>
      <c r="C696" s="225">
        <f>Dat_02!B695</f>
        <v>45285</v>
      </c>
      <c r="D696" s="224"/>
      <c r="E696" s="226">
        <f>Dat_02!C695</f>
        <v>86.276048425495418</v>
      </c>
      <c r="F696" s="226">
        <f>Dat_02!D695</f>
        <v>105.77564059458246</v>
      </c>
      <c r="G696" s="226">
        <f>Dat_02!E695</f>
        <v>86.276048425495418</v>
      </c>
      <c r="I696" s="227">
        <f>Dat_02!G695</f>
        <v>0</v>
      </c>
      <c r="J696" s="233"/>
    </row>
    <row r="697" spans="2:10">
      <c r="B697" s="224"/>
      <c r="C697" s="225">
        <f>Dat_02!B696</f>
        <v>45286</v>
      </c>
      <c r="D697" s="224"/>
      <c r="E697" s="226">
        <f>Dat_02!C696</f>
        <v>120.60045578949357</v>
      </c>
      <c r="F697" s="226">
        <f>Dat_02!D696</f>
        <v>105.77564059458246</v>
      </c>
      <c r="G697" s="226">
        <f>Dat_02!E696</f>
        <v>105.77564059458246</v>
      </c>
      <c r="I697" s="227">
        <f>Dat_02!G696</f>
        <v>0</v>
      </c>
      <c r="J697" s="233"/>
    </row>
    <row r="698" spans="2:10">
      <c r="B698" s="224"/>
      <c r="C698" s="225">
        <f>Dat_02!B697</f>
        <v>45287</v>
      </c>
      <c r="D698" s="224"/>
      <c r="E698" s="226">
        <f>Dat_02!C697</f>
        <v>129.98663255014625</v>
      </c>
      <c r="F698" s="226">
        <f>Dat_02!D697</f>
        <v>105.77564059458246</v>
      </c>
      <c r="G698" s="226">
        <f>Dat_02!E697</f>
        <v>105.77564059458246</v>
      </c>
      <c r="I698" s="227">
        <f>Dat_02!G697</f>
        <v>0</v>
      </c>
      <c r="J698" s="233"/>
    </row>
    <row r="699" spans="2:10">
      <c r="B699" s="224"/>
      <c r="C699" s="225">
        <f>Dat_02!B698</f>
        <v>45288</v>
      </c>
      <c r="D699" s="224"/>
      <c r="E699" s="226">
        <f>Dat_02!C698</f>
        <v>125.53044622614814</v>
      </c>
      <c r="F699" s="226">
        <f>Dat_02!D698</f>
        <v>105.77564059458246</v>
      </c>
      <c r="G699" s="226">
        <f>Dat_02!E698</f>
        <v>105.77564059458246</v>
      </c>
      <c r="I699" s="227">
        <f>Dat_02!G698</f>
        <v>0</v>
      </c>
      <c r="J699" s="233"/>
    </row>
    <row r="700" spans="2:10">
      <c r="B700" s="224"/>
      <c r="C700" s="225">
        <f>Dat_02!B699</f>
        <v>45289</v>
      </c>
      <c r="D700" s="224"/>
      <c r="E700" s="226">
        <f>Dat_02!C699</f>
        <v>136.81955190614624</v>
      </c>
      <c r="F700" s="226">
        <f>Dat_02!D699</f>
        <v>105.77564059458246</v>
      </c>
      <c r="G700" s="226">
        <f>Dat_02!E699</f>
        <v>105.77564059458246</v>
      </c>
      <c r="I700" s="227">
        <f>Dat_02!G699</f>
        <v>0</v>
      </c>
      <c r="J700" s="233"/>
    </row>
    <row r="701" spans="2:10">
      <c r="B701" s="224"/>
      <c r="C701" s="225">
        <f>Dat_02!B700</f>
        <v>45290</v>
      </c>
      <c r="D701" s="224"/>
      <c r="E701" s="226">
        <f>Dat_02!C700</f>
        <v>80.37812548214626</v>
      </c>
      <c r="F701" s="226">
        <f>Dat_02!D700</f>
        <v>105.77564059458246</v>
      </c>
      <c r="G701" s="226">
        <f>Dat_02!E700</f>
        <v>80.37812548214626</v>
      </c>
      <c r="I701" s="227">
        <f>Dat_02!G700</f>
        <v>0</v>
      </c>
      <c r="J701" s="233"/>
    </row>
    <row r="702" spans="2:10">
      <c r="B702" s="224"/>
      <c r="C702" s="225">
        <f>Dat_02!B701</f>
        <v>45291</v>
      </c>
      <c r="D702" s="224"/>
      <c r="E702" s="226">
        <f>Dat_02!C701</f>
        <v>57.869754374148123</v>
      </c>
      <c r="F702" s="226">
        <f>Dat_02!D701</f>
        <v>105.77564059458246</v>
      </c>
      <c r="G702" s="226">
        <f>Dat_02!E701</f>
        <v>57.869754374148123</v>
      </c>
      <c r="I702" s="227">
        <f>Dat_02!G701</f>
        <v>0</v>
      </c>
      <c r="J702" s="233"/>
    </row>
    <row r="703" spans="2:10">
      <c r="B703" s="224"/>
      <c r="C703" s="225">
        <f>Dat_02!B702</f>
        <v>45292</v>
      </c>
      <c r="D703" s="224"/>
      <c r="E703" s="226">
        <f>Dat_02!C702</f>
        <v>43.901266766148126</v>
      </c>
      <c r="F703" s="226">
        <f>Dat_02!D702</f>
        <v>117.73333309338341</v>
      </c>
      <c r="G703" s="226">
        <f>Dat_02!E702</f>
        <v>43.901266766148126</v>
      </c>
      <c r="I703" s="227">
        <f>Dat_02!G702</f>
        <v>0</v>
      </c>
      <c r="J703" s="233"/>
    </row>
    <row r="704" spans="2:10">
      <c r="B704" s="224"/>
      <c r="C704" s="225">
        <f>Dat_02!B703</f>
        <v>45293</v>
      </c>
      <c r="D704" s="224"/>
      <c r="E704" s="226">
        <f>Dat_02!C703</f>
        <v>53.306943536146257</v>
      </c>
      <c r="F704" s="226">
        <f>Dat_02!D703</f>
        <v>117.73333309338341</v>
      </c>
      <c r="G704" s="226">
        <f>Dat_02!E703</f>
        <v>53.306943536146257</v>
      </c>
      <c r="I704" s="227">
        <f>Dat_02!G703</f>
        <v>0</v>
      </c>
      <c r="J704" s="233"/>
    </row>
    <row r="705" spans="2:10">
      <c r="B705" s="224"/>
      <c r="C705" s="225">
        <f>Dat_02!B704</f>
        <v>45294</v>
      </c>
      <c r="D705" s="224"/>
      <c r="E705" s="226">
        <f>Dat_02!C704</f>
        <v>93.469764938338031</v>
      </c>
      <c r="F705" s="226">
        <f>Dat_02!D704</f>
        <v>117.73333309338341</v>
      </c>
      <c r="G705" s="226">
        <f>Dat_02!E704</f>
        <v>93.469764938338031</v>
      </c>
      <c r="I705" s="227">
        <f>Dat_02!G704</f>
        <v>0</v>
      </c>
      <c r="J705" s="233"/>
    </row>
    <row r="706" spans="2:10">
      <c r="B706" s="224"/>
      <c r="C706" s="225">
        <f>Dat_02!B705</f>
        <v>45295</v>
      </c>
      <c r="D706" s="224"/>
      <c r="E706" s="226">
        <f>Dat_02!C705</f>
        <v>139.41222447033803</v>
      </c>
      <c r="F706" s="226">
        <f>Dat_02!D705</f>
        <v>117.73333309338341</v>
      </c>
      <c r="G706" s="226">
        <f>Dat_02!E705</f>
        <v>117.73333309338341</v>
      </c>
      <c r="I706" s="227">
        <f>Dat_02!G705</f>
        <v>0</v>
      </c>
      <c r="J706" s="233"/>
    </row>
    <row r="707" spans="2:10">
      <c r="B707" s="224"/>
      <c r="C707" s="225">
        <f>Dat_02!B706</f>
        <v>45296</v>
      </c>
      <c r="D707" s="224"/>
      <c r="E707" s="226">
        <f>Dat_02!C706</f>
        <v>83.401819142339903</v>
      </c>
      <c r="F707" s="226">
        <f>Dat_02!D706</f>
        <v>117.73333309338341</v>
      </c>
      <c r="G707" s="226">
        <f>Dat_02!E706</f>
        <v>83.401819142339903</v>
      </c>
      <c r="I707" s="227">
        <f>Dat_02!G706</f>
        <v>0</v>
      </c>
      <c r="J707" s="233"/>
    </row>
    <row r="708" spans="2:10">
      <c r="B708" s="224"/>
      <c r="C708" s="225">
        <f>Dat_02!B707</f>
        <v>45297</v>
      </c>
      <c r="D708" s="224"/>
      <c r="E708" s="226">
        <f>Dat_02!C707</f>
        <v>78.439711654339888</v>
      </c>
      <c r="F708" s="226">
        <f>Dat_02!D707</f>
        <v>117.73333309338341</v>
      </c>
      <c r="G708" s="226">
        <f>Dat_02!E707</f>
        <v>78.439711654339888</v>
      </c>
      <c r="I708" s="227">
        <f>Dat_02!G707</f>
        <v>0</v>
      </c>
      <c r="J708" s="233"/>
    </row>
    <row r="709" spans="2:10">
      <c r="B709" s="224"/>
      <c r="C709" s="225">
        <f>Dat_02!B708</f>
        <v>45298</v>
      </c>
      <c r="D709" s="224"/>
      <c r="E709" s="226">
        <f>Dat_02!C708</f>
        <v>89.721362702336165</v>
      </c>
      <c r="F709" s="226">
        <f>Dat_02!D708</f>
        <v>117.73333309338341</v>
      </c>
      <c r="G709" s="226">
        <f>Dat_02!E708</f>
        <v>89.721362702336165</v>
      </c>
      <c r="I709" s="227">
        <f>Dat_02!G708</f>
        <v>0</v>
      </c>
      <c r="J709" s="233"/>
    </row>
    <row r="710" spans="2:10">
      <c r="B710" s="224"/>
      <c r="C710" s="225">
        <f>Dat_02!B709</f>
        <v>45299</v>
      </c>
      <c r="D710" s="224"/>
      <c r="E710" s="226">
        <f>Dat_02!C709</f>
        <v>145.76173832633989</v>
      </c>
      <c r="F710" s="226">
        <f>Dat_02!D709</f>
        <v>117.73333309338341</v>
      </c>
      <c r="G710" s="226">
        <f>Dat_02!E709</f>
        <v>117.73333309338341</v>
      </c>
      <c r="I710" s="227">
        <f>Dat_02!G709</f>
        <v>0</v>
      </c>
      <c r="J710" s="233"/>
    </row>
    <row r="711" spans="2:10">
      <c r="B711" s="224"/>
      <c r="C711" s="225">
        <f>Dat_02!B710</f>
        <v>45300</v>
      </c>
      <c r="D711" s="224"/>
      <c r="E711" s="226">
        <f>Dat_02!C710</f>
        <v>172.76645764133988</v>
      </c>
      <c r="F711" s="226">
        <f>Dat_02!D710</f>
        <v>117.73333309338341</v>
      </c>
      <c r="G711" s="226">
        <f>Dat_02!E710</f>
        <v>117.73333309338341</v>
      </c>
      <c r="I711" s="227">
        <f>Dat_02!G710</f>
        <v>0</v>
      </c>
      <c r="J711" s="233"/>
    </row>
    <row r="712" spans="2:10">
      <c r="B712" s="224"/>
      <c r="C712" s="225">
        <f>Dat_02!B711</f>
        <v>45301</v>
      </c>
      <c r="D712" s="224"/>
      <c r="E712" s="226">
        <f>Dat_02!C711</f>
        <v>126.44372541382533</v>
      </c>
      <c r="F712" s="226">
        <f>Dat_02!D711</f>
        <v>117.73333309338341</v>
      </c>
      <c r="G712" s="226">
        <f>Dat_02!E711</f>
        <v>117.73333309338341</v>
      </c>
      <c r="I712" s="227">
        <f>Dat_02!G711</f>
        <v>0</v>
      </c>
      <c r="J712" s="233"/>
    </row>
    <row r="713" spans="2:10">
      <c r="B713" s="224"/>
      <c r="C713" s="225">
        <f>Dat_02!B712</f>
        <v>45302</v>
      </c>
      <c r="D713" s="224"/>
      <c r="E713" s="226">
        <f>Dat_02!C712</f>
        <v>120.45651734982719</v>
      </c>
      <c r="F713" s="226">
        <f>Dat_02!D712</f>
        <v>117.73333309338341</v>
      </c>
      <c r="G713" s="226">
        <f>Dat_02!E712</f>
        <v>117.73333309338341</v>
      </c>
      <c r="I713" s="227">
        <f>Dat_02!G712</f>
        <v>0</v>
      </c>
      <c r="J713" s="233"/>
    </row>
    <row r="714" spans="2:10">
      <c r="B714" s="224"/>
      <c r="C714" s="225">
        <f>Dat_02!B713</f>
        <v>45303</v>
      </c>
      <c r="D714" s="224"/>
      <c r="E714" s="226">
        <f>Dat_02!C713</f>
        <v>88.626292729827199</v>
      </c>
      <c r="F714" s="226">
        <f>Dat_02!D713</f>
        <v>117.73333309338341</v>
      </c>
      <c r="G714" s="226">
        <f>Dat_02!E713</f>
        <v>88.626292729827199</v>
      </c>
      <c r="I714" s="227">
        <f>Dat_02!G713</f>
        <v>0</v>
      </c>
      <c r="J714" s="233"/>
    </row>
    <row r="715" spans="2:10">
      <c r="B715" s="224"/>
      <c r="C715" s="225">
        <f>Dat_02!B714</f>
        <v>45304</v>
      </c>
      <c r="D715" s="224"/>
      <c r="E715" s="226">
        <f>Dat_02!C714</f>
        <v>99.166459573825321</v>
      </c>
      <c r="F715" s="226">
        <f>Dat_02!D714</f>
        <v>117.73333309338341</v>
      </c>
      <c r="G715" s="226">
        <f>Dat_02!E714</f>
        <v>99.166459573825321</v>
      </c>
      <c r="I715" s="227">
        <f>Dat_02!G714</f>
        <v>0</v>
      </c>
      <c r="J715" s="233"/>
    </row>
    <row r="716" spans="2:10">
      <c r="B716" s="224"/>
      <c r="C716" s="225">
        <f>Dat_02!B715</f>
        <v>45305</v>
      </c>
      <c r="D716" s="224"/>
      <c r="E716" s="226">
        <f>Dat_02!C715</f>
        <v>71.0015864418272</v>
      </c>
      <c r="F716" s="226">
        <f>Dat_02!D715</f>
        <v>117.73333309338341</v>
      </c>
      <c r="G716" s="226">
        <f>Dat_02!E715</f>
        <v>71.0015864418272</v>
      </c>
      <c r="I716" s="227">
        <f>Dat_02!G715</f>
        <v>0</v>
      </c>
      <c r="J716" s="233"/>
    </row>
    <row r="717" spans="2:10">
      <c r="B717" s="224"/>
      <c r="C717" s="225">
        <f>Dat_02!B716</f>
        <v>45306</v>
      </c>
      <c r="D717" s="224"/>
      <c r="E717" s="226">
        <f>Dat_02!C716</f>
        <v>99.190810133825352</v>
      </c>
      <c r="F717" s="226">
        <f>Dat_02!D716</f>
        <v>117.73333309338341</v>
      </c>
      <c r="G717" s="226">
        <f>Dat_02!E716</f>
        <v>99.190810133825352</v>
      </c>
      <c r="I717" s="227">
        <f>Dat_02!G716</f>
        <v>117.73333309338341</v>
      </c>
      <c r="J717" s="233"/>
    </row>
    <row r="718" spans="2:10">
      <c r="B718" s="224"/>
      <c r="C718" s="225">
        <f>Dat_02!B717</f>
        <v>45307</v>
      </c>
      <c r="D718" s="224"/>
      <c r="E718" s="226">
        <f>Dat_02!C717</f>
        <v>73.976678177829058</v>
      </c>
      <c r="F718" s="226">
        <f>Dat_02!D717</f>
        <v>117.73333309338341</v>
      </c>
      <c r="G718" s="226">
        <f>Dat_02!E717</f>
        <v>73.976678177829058</v>
      </c>
      <c r="I718" s="227">
        <f>Dat_02!G717</f>
        <v>0</v>
      </c>
      <c r="J718" s="233"/>
    </row>
    <row r="719" spans="2:10">
      <c r="B719" s="224"/>
      <c r="C719" s="225">
        <f>Dat_02!B718</f>
        <v>45308</v>
      </c>
      <c r="D719" s="224"/>
      <c r="E719" s="226">
        <f>Dat_02!C718</f>
        <v>289.03740449339853</v>
      </c>
      <c r="F719" s="226">
        <f>Dat_02!D718</f>
        <v>117.73333309338341</v>
      </c>
      <c r="G719" s="226">
        <f>Dat_02!E718</f>
        <v>117.73333309338341</v>
      </c>
      <c r="I719" s="227">
        <f>Dat_02!G718</f>
        <v>0</v>
      </c>
      <c r="J719" s="233"/>
    </row>
    <row r="720" spans="2:10">
      <c r="B720" s="224"/>
      <c r="C720" s="225">
        <f>Dat_02!B719</f>
        <v>45309</v>
      </c>
      <c r="D720" s="224"/>
      <c r="E720" s="226">
        <f>Dat_02!C719</f>
        <v>304.28462594139847</v>
      </c>
      <c r="F720" s="226">
        <f>Dat_02!D719</f>
        <v>117.73333309338341</v>
      </c>
      <c r="G720" s="226">
        <f>Dat_02!E719</f>
        <v>117.73333309338341</v>
      </c>
      <c r="I720" s="227">
        <f>Dat_02!G719</f>
        <v>0</v>
      </c>
      <c r="J720" s="233"/>
    </row>
    <row r="721" spans="2:10">
      <c r="B721" s="224"/>
      <c r="C721" s="225">
        <f>Dat_02!B720</f>
        <v>45310</v>
      </c>
      <c r="D721" s="224"/>
      <c r="E721" s="226">
        <f>Dat_02!C720</f>
        <v>321.82172562540029</v>
      </c>
      <c r="F721" s="226">
        <f>Dat_02!D720</f>
        <v>117.73333309338341</v>
      </c>
      <c r="G721" s="226">
        <f>Dat_02!E720</f>
        <v>117.73333309338341</v>
      </c>
      <c r="I721" s="227">
        <f>Dat_02!G720</f>
        <v>0</v>
      </c>
      <c r="J721" s="233"/>
    </row>
    <row r="722" spans="2:10">
      <c r="B722" s="224"/>
      <c r="C722" s="225">
        <f>Dat_02!B721</f>
        <v>45311</v>
      </c>
      <c r="D722" s="224"/>
      <c r="E722" s="226">
        <f>Dat_02!C721</f>
        <v>322.73527708940031</v>
      </c>
      <c r="F722" s="226">
        <f>Dat_02!D721</f>
        <v>117.73333309338341</v>
      </c>
      <c r="G722" s="226">
        <f>Dat_02!E721</f>
        <v>117.73333309338341</v>
      </c>
      <c r="I722" s="227">
        <f>Dat_02!G721</f>
        <v>0</v>
      </c>
      <c r="J722" s="233"/>
    </row>
    <row r="723" spans="2:10">
      <c r="B723" s="224"/>
      <c r="C723" s="225">
        <f>Dat_02!B722</f>
        <v>45312</v>
      </c>
      <c r="D723" s="224"/>
      <c r="E723" s="226">
        <f>Dat_02!C722</f>
        <v>323.57986505340034</v>
      </c>
      <c r="F723" s="226">
        <f>Dat_02!D722</f>
        <v>117.73333309338341</v>
      </c>
      <c r="G723" s="226">
        <f>Dat_02!E722</f>
        <v>117.73333309338341</v>
      </c>
      <c r="I723" s="227">
        <f>Dat_02!G722</f>
        <v>0</v>
      </c>
      <c r="J723" s="233"/>
    </row>
    <row r="724" spans="2:10">
      <c r="B724" s="224"/>
      <c r="C724" s="225">
        <f>Dat_02!B723</f>
        <v>45313</v>
      </c>
      <c r="D724" s="224"/>
      <c r="E724" s="226">
        <f>Dat_02!C723</f>
        <v>327.74455240239848</v>
      </c>
      <c r="F724" s="226">
        <f>Dat_02!D723</f>
        <v>117.73333309338341</v>
      </c>
      <c r="G724" s="226">
        <f>Dat_02!E723</f>
        <v>117.73333309338341</v>
      </c>
      <c r="I724" s="227">
        <f>Dat_02!G723</f>
        <v>0</v>
      </c>
      <c r="J724" s="233"/>
    </row>
    <row r="725" spans="2:10">
      <c r="B725" s="224"/>
      <c r="C725" s="225">
        <f>Dat_02!B724</f>
        <v>45314</v>
      </c>
      <c r="D725" s="224"/>
      <c r="E725" s="226">
        <f>Dat_02!C724</f>
        <v>333.98492745240031</v>
      </c>
      <c r="F725" s="226">
        <f>Dat_02!D724</f>
        <v>117.73333309338341</v>
      </c>
      <c r="G725" s="226">
        <f>Dat_02!E724</f>
        <v>117.73333309338341</v>
      </c>
      <c r="I725" s="227">
        <f>Dat_02!G724</f>
        <v>0</v>
      </c>
      <c r="J725" s="233"/>
    </row>
    <row r="726" spans="2:10">
      <c r="B726" s="224"/>
      <c r="C726" s="225">
        <f>Dat_02!B725</f>
        <v>45315</v>
      </c>
      <c r="D726" s="224"/>
      <c r="E726" s="226">
        <f>Dat_02!C725</f>
        <v>172.19888286489703</v>
      </c>
      <c r="F726" s="226">
        <f>Dat_02!D725</f>
        <v>117.73333309338341</v>
      </c>
      <c r="G726" s="226">
        <f>Dat_02!E725</f>
        <v>117.73333309338341</v>
      </c>
      <c r="I726" s="227">
        <f>Dat_02!G725</f>
        <v>0</v>
      </c>
      <c r="J726" s="233"/>
    </row>
    <row r="727" spans="2:10">
      <c r="B727" s="224"/>
      <c r="C727" s="225">
        <f>Dat_02!B726</f>
        <v>45316</v>
      </c>
      <c r="D727" s="224"/>
      <c r="E727" s="226">
        <f>Dat_02!C726</f>
        <v>187.54536531289892</v>
      </c>
      <c r="F727" s="226">
        <f>Dat_02!D726</f>
        <v>117.73333309338341</v>
      </c>
      <c r="G727" s="226">
        <f>Dat_02!E726</f>
        <v>117.73333309338341</v>
      </c>
      <c r="I727" s="227">
        <f>Dat_02!G726</f>
        <v>0</v>
      </c>
      <c r="J727" s="233"/>
    </row>
    <row r="728" spans="2:10">
      <c r="B728" s="224"/>
      <c r="C728" s="225">
        <f>Dat_02!B727</f>
        <v>45317</v>
      </c>
      <c r="D728" s="224"/>
      <c r="E728" s="226">
        <f>Dat_02!C727</f>
        <v>197.0770346288933</v>
      </c>
      <c r="F728" s="226">
        <f>Dat_02!D727</f>
        <v>117.73333309338341</v>
      </c>
      <c r="G728" s="226">
        <f>Dat_02!E727</f>
        <v>117.73333309338341</v>
      </c>
      <c r="I728" s="227">
        <f>Dat_02!G727</f>
        <v>0</v>
      </c>
      <c r="J728" s="233"/>
    </row>
    <row r="729" spans="2:10">
      <c r="B729" s="224"/>
      <c r="C729" s="225">
        <f>Dat_02!B728</f>
        <v>45318</v>
      </c>
      <c r="D729" s="224"/>
      <c r="E729" s="226">
        <f>Dat_02!C728</f>
        <v>154.8458385608989</v>
      </c>
      <c r="F729" s="226">
        <f>Dat_02!D728</f>
        <v>117.73333309338341</v>
      </c>
      <c r="G729" s="226">
        <f>Dat_02!E728</f>
        <v>117.73333309338341</v>
      </c>
      <c r="I729" s="227">
        <f>Dat_02!G728</f>
        <v>0</v>
      </c>
      <c r="J729" s="233"/>
    </row>
    <row r="730" spans="2:10">
      <c r="B730" s="224"/>
      <c r="C730" s="225">
        <f>Dat_02!B729</f>
        <v>45319</v>
      </c>
      <c r="D730" s="224"/>
      <c r="E730" s="226">
        <f>Dat_02!C729</f>
        <v>141.9576037128989</v>
      </c>
      <c r="F730" s="226">
        <f>Dat_02!D729</f>
        <v>117.73333309338341</v>
      </c>
      <c r="G730" s="226">
        <f>Dat_02!E729</f>
        <v>117.73333309338341</v>
      </c>
      <c r="I730" s="227">
        <f>Dat_02!G729</f>
        <v>0</v>
      </c>
      <c r="J730" s="233"/>
    </row>
    <row r="731" spans="2:10">
      <c r="B731" s="224"/>
      <c r="C731" s="225">
        <f>Dat_02!B730</f>
        <v>45320</v>
      </c>
      <c r="D731" s="224"/>
      <c r="E731" s="226">
        <f>Dat_02!C730</f>
        <v>166.36853350889703</v>
      </c>
      <c r="F731" s="226">
        <f>Dat_02!D730</f>
        <v>117.73333309338341</v>
      </c>
      <c r="G731" s="226">
        <f>Dat_02!E730</f>
        <v>117.73333309338341</v>
      </c>
      <c r="I731" s="227">
        <f>Dat_02!G730</f>
        <v>0</v>
      </c>
      <c r="J731" s="233"/>
    </row>
    <row r="732" spans="2:10">
      <c r="B732" s="224"/>
      <c r="C732" s="225">
        <f>Dat_02!B731</f>
        <v>45321</v>
      </c>
      <c r="D732" s="224"/>
      <c r="E732" s="226">
        <f>Dat_02!C731</f>
        <v>191.63985096889516</v>
      </c>
      <c r="F732" s="226">
        <f>Dat_02!D731</f>
        <v>117.73333309338341</v>
      </c>
      <c r="G732" s="226">
        <f>Dat_02!E731</f>
        <v>117.73333309338341</v>
      </c>
      <c r="I732" s="227">
        <f>Dat_02!G731</f>
        <v>0</v>
      </c>
      <c r="J732" s="233"/>
    </row>
    <row r="733" spans="2:10">
      <c r="B733" s="224"/>
      <c r="C733" s="225">
        <f>Dat_02!B732</f>
        <v>45322</v>
      </c>
      <c r="D733" s="224"/>
      <c r="E733" s="226">
        <f>Dat_02!C732</f>
        <v>124.33498129313774</v>
      </c>
      <c r="F733" s="226">
        <f>Dat_02!D732</f>
        <v>117.73333309338341</v>
      </c>
      <c r="G733" s="226">
        <f>Dat_02!E732</f>
        <v>117.73333309338341</v>
      </c>
      <c r="I733" s="227">
        <f>Dat_02!G732</f>
        <v>0</v>
      </c>
      <c r="J733" s="233"/>
    </row>
    <row r="734" spans="2:10">
      <c r="B734" s="224"/>
      <c r="C734" s="225">
        <f>Dat_02!B733</f>
        <v>45323</v>
      </c>
      <c r="D734" s="224"/>
      <c r="E734" s="226">
        <f>Dat_02!C733</f>
        <v>113.43973492513585</v>
      </c>
      <c r="F734" s="226">
        <f>Dat_02!D733</f>
        <v>123.24675909882176</v>
      </c>
      <c r="G734" s="226">
        <f>Dat_02!E733</f>
        <v>113.43973492513585</v>
      </c>
      <c r="I734" s="227">
        <f>Dat_02!G733</f>
        <v>0</v>
      </c>
      <c r="J734" s="233"/>
    </row>
    <row r="735" spans="2:10">
      <c r="B735" s="224"/>
      <c r="C735" s="225">
        <f>Dat_02!B734</f>
        <v>45324</v>
      </c>
      <c r="D735" s="224"/>
      <c r="E735" s="226">
        <f>Dat_02!C734</f>
        <v>85.973894877137738</v>
      </c>
      <c r="F735" s="226">
        <f>Dat_02!D734</f>
        <v>123.24675909882176</v>
      </c>
      <c r="G735" s="226">
        <f>Dat_02!E734</f>
        <v>85.973894877137738</v>
      </c>
      <c r="I735" s="227">
        <f>Dat_02!G734</f>
        <v>0</v>
      </c>
      <c r="J735" s="233"/>
    </row>
    <row r="736" spans="2:10">
      <c r="B736" s="224"/>
      <c r="C736" s="225">
        <f>Dat_02!B735</f>
        <v>45325</v>
      </c>
      <c r="D736" s="224"/>
      <c r="E736" s="226">
        <f>Dat_02!C735</f>
        <v>68.026393005135859</v>
      </c>
      <c r="F736" s="226">
        <f>Dat_02!D735</f>
        <v>123.24675909882176</v>
      </c>
      <c r="G736" s="226">
        <f>Dat_02!E735</f>
        <v>68.026393005135859</v>
      </c>
      <c r="I736" s="227">
        <f>Dat_02!G735</f>
        <v>0</v>
      </c>
      <c r="J736" s="233"/>
    </row>
    <row r="737" spans="2:10">
      <c r="B737" s="224"/>
      <c r="C737" s="225">
        <f>Dat_02!B736</f>
        <v>45326</v>
      </c>
      <c r="D737" s="224"/>
      <c r="E737" s="226">
        <f>Dat_02!C736</f>
        <v>54.13613651313959</v>
      </c>
      <c r="F737" s="226">
        <f>Dat_02!D736</f>
        <v>123.24675909882176</v>
      </c>
      <c r="G737" s="226">
        <f>Dat_02!E736</f>
        <v>54.13613651313959</v>
      </c>
      <c r="I737" s="227">
        <f>Dat_02!G736</f>
        <v>0</v>
      </c>
      <c r="J737" s="233"/>
    </row>
    <row r="738" spans="2:10">
      <c r="B738" s="224"/>
      <c r="C738" s="225">
        <f>Dat_02!B737</f>
        <v>45327</v>
      </c>
      <c r="D738" s="224"/>
      <c r="E738" s="226">
        <f>Dat_02!C737</f>
        <v>105.69247561713773</v>
      </c>
      <c r="F738" s="226">
        <f>Dat_02!D737</f>
        <v>123.24675909882176</v>
      </c>
      <c r="G738" s="226">
        <f>Dat_02!E737</f>
        <v>105.69247561713773</v>
      </c>
      <c r="I738" s="227">
        <f>Dat_02!G737</f>
        <v>0</v>
      </c>
      <c r="J738" s="233"/>
    </row>
    <row r="739" spans="2:10">
      <c r="B739" s="224"/>
      <c r="C739" s="225">
        <f>Dat_02!B738</f>
        <v>45328</v>
      </c>
      <c r="D739" s="224"/>
      <c r="E739" s="226">
        <f>Dat_02!C738</f>
        <v>100.86063787713586</v>
      </c>
      <c r="F739" s="226">
        <f>Dat_02!D738</f>
        <v>123.24675909882176</v>
      </c>
      <c r="G739" s="226">
        <f>Dat_02!E738</f>
        <v>100.86063787713586</v>
      </c>
      <c r="I739" s="227">
        <f>Dat_02!G738</f>
        <v>0</v>
      </c>
      <c r="J739" s="233"/>
    </row>
    <row r="740" spans="2:10">
      <c r="B740" s="224"/>
      <c r="C740" s="225">
        <f>Dat_02!B739</f>
        <v>45329</v>
      </c>
      <c r="D740" s="224"/>
      <c r="E740" s="226">
        <f>Dat_02!C739</f>
        <v>120.02903568134585</v>
      </c>
      <c r="F740" s="226">
        <f>Dat_02!D739</f>
        <v>123.24675909882176</v>
      </c>
      <c r="G740" s="226">
        <f>Dat_02!E739</f>
        <v>120.02903568134585</v>
      </c>
      <c r="I740" s="227">
        <f>Dat_02!G739</f>
        <v>0</v>
      </c>
      <c r="J740" s="233"/>
    </row>
    <row r="741" spans="2:10">
      <c r="B741" s="224"/>
      <c r="C741" s="225">
        <f>Dat_02!B740</f>
        <v>45330</v>
      </c>
      <c r="D741" s="224"/>
      <c r="E741" s="226">
        <f>Dat_02!C740</f>
        <v>118.95335543334959</v>
      </c>
      <c r="F741" s="226">
        <f>Dat_02!D740</f>
        <v>123.24675909882176</v>
      </c>
      <c r="G741" s="226">
        <f>Dat_02!E740</f>
        <v>118.95335543334959</v>
      </c>
      <c r="I741" s="227">
        <f>Dat_02!G740</f>
        <v>0</v>
      </c>
      <c r="J741" s="233"/>
    </row>
    <row r="742" spans="2:10">
      <c r="B742" s="224"/>
      <c r="C742" s="225">
        <f>Dat_02!B741</f>
        <v>45331</v>
      </c>
      <c r="D742" s="224"/>
      <c r="E742" s="226">
        <f>Dat_02!C741</f>
        <v>120.02331917734399</v>
      </c>
      <c r="F742" s="226">
        <f>Dat_02!D741</f>
        <v>123.24675909882176</v>
      </c>
      <c r="G742" s="226">
        <f>Dat_02!E741</f>
        <v>120.02331917734399</v>
      </c>
      <c r="I742" s="227">
        <f>Dat_02!G741</f>
        <v>0</v>
      </c>
      <c r="J742" s="233"/>
    </row>
    <row r="743" spans="2:10">
      <c r="B743" s="224"/>
      <c r="C743" s="225">
        <f>Dat_02!B742</f>
        <v>45332</v>
      </c>
      <c r="D743" s="224"/>
      <c r="E743" s="226">
        <f>Dat_02!C742</f>
        <v>78.907975521347723</v>
      </c>
      <c r="F743" s="226">
        <f>Dat_02!D742</f>
        <v>123.24675909882176</v>
      </c>
      <c r="G743" s="226">
        <f>Dat_02!E742</f>
        <v>78.907975521347723</v>
      </c>
      <c r="I743" s="227">
        <f>Dat_02!G742</f>
        <v>0</v>
      </c>
      <c r="J743" s="233"/>
    </row>
    <row r="744" spans="2:10">
      <c r="B744" s="224"/>
      <c r="C744" s="225">
        <f>Dat_02!B743</f>
        <v>45333</v>
      </c>
      <c r="D744" s="224"/>
      <c r="E744" s="226">
        <f>Dat_02!C743</f>
        <v>89.148112257349581</v>
      </c>
      <c r="F744" s="226">
        <f>Dat_02!D743</f>
        <v>123.24675909882176</v>
      </c>
      <c r="G744" s="226">
        <f>Dat_02!E743</f>
        <v>89.148112257349581</v>
      </c>
      <c r="I744" s="227">
        <f>Dat_02!G743</f>
        <v>0</v>
      </c>
      <c r="J744" s="233"/>
    </row>
    <row r="745" spans="2:10">
      <c r="B745" s="224"/>
      <c r="C745" s="225">
        <f>Dat_02!B744</f>
        <v>45334</v>
      </c>
      <c r="D745" s="224"/>
      <c r="E745" s="226">
        <f>Dat_02!C744</f>
        <v>100.45176592534585</v>
      </c>
      <c r="F745" s="226">
        <f>Dat_02!D744</f>
        <v>123.24675909882176</v>
      </c>
      <c r="G745" s="226">
        <f>Dat_02!E744</f>
        <v>100.45176592534585</v>
      </c>
      <c r="I745" s="227">
        <f>Dat_02!G744</f>
        <v>0</v>
      </c>
      <c r="J745" s="233"/>
    </row>
    <row r="746" spans="2:10">
      <c r="B746" s="224"/>
      <c r="C746" s="225">
        <f>Dat_02!B745</f>
        <v>45335</v>
      </c>
      <c r="D746" s="224"/>
      <c r="E746" s="226">
        <f>Dat_02!C745</f>
        <v>152.10495928534772</v>
      </c>
      <c r="F746" s="226">
        <f>Dat_02!D745</f>
        <v>123.24675909882176</v>
      </c>
      <c r="G746" s="226">
        <f>Dat_02!E745</f>
        <v>123.24675909882176</v>
      </c>
      <c r="I746" s="227">
        <f>Dat_02!G745</f>
        <v>0</v>
      </c>
      <c r="J746" s="233"/>
    </row>
    <row r="747" spans="2:10">
      <c r="B747" s="224"/>
      <c r="C747" s="225">
        <f>Dat_02!B746</f>
        <v>45336</v>
      </c>
      <c r="D747" s="224"/>
      <c r="E747" s="226">
        <f>Dat_02!C746</f>
        <v>152.57496992467583</v>
      </c>
      <c r="F747" s="226">
        <f>Dat_02!D746</f>
        <v>123.24675909882176</v>
      </c>
      <c r="G747" s="226">
        <f>Dat_02!E746</f>
        <v>123.24675909882176</v>
      </c>
      <c r="I747" s="227">
        <f>Dat_02!G746</f>
        <v>0</v>
      </c>
      <c r="J747" s="233"/>
    </row>
    <row r="748" spans="2:10">
      <c r="B748" s="224"/>
      <c r="C748" s="225">
        <f>Dat_02!B747</f>
        <v>45337</v>
      </c>
      <c r="D748" s="224"/>
      <c r="E748" s="226">
        <f>Dat_02!C747</f>
        <v>141.26733473267771</v>
      </c>
      <c r="F748" s="226">
        <f>Dat_02!D747</f>
        <v>123.24675909882176</v>
      </c>
      <c r="G748" s="226">
        <f>Dat_02!E747</f>
        <v>123.24675909882176</v>
      </c>
      <c r="I748" s="227">
        <f>Dat_02!G747</f>
        <v>123.24675909882176</v>
      </c>
      <c r="J748" s="233"/>
    </row>
    <row r="749" spans="2:10">
      <c r="B749" s="224"/>
      <c r="C749" s="225">
        <f>Dat_02!B748</f>
        <v>45338</v>
      </c>
      <c r="D749" s="224"/>
      <c r="E749" s="226">
        <f>Dat_02!C748</f>
        <v>129.81908614867584</v>
      </c>
      <c r="F749" s="226">
        <f>Dat_02!D748</f>
        <v>123.24675909882176</v>
      </c>
      <c r="G749" s="226">
        <f>Dat_02!E748</f>
        <v>123.24675909882176</v>
      </c>
      <c r="I749" s="227">
        <f>Dat_02!G748</f>
        <v>0</v>
      </c>
      <c r="J749" s="233"/>
    </row>
    <row r="750" spans="2:10">
      <c r="B750" s="224"/>
      <c r="C750" s="225">
        <f>Dat_02!B749</f>
        <v>45339</v>
      </c>
      <c r="D750" s="224"/>
      <c r="E750" s="226">
        <f>Dat_02!C749</f>
        <v>116.03417297267397</v>
      </c>
      <c r="F750" s="226">
        <f>Dat_02!D749</f>
        <v>123.24675909882176</v>
      </c>
      <c r="G750" s="226">
        <f>Dat_02!E749</f>
        <v>116.03417297267397</v>
      </c>
      <c r="I750" s="227">
        <f>Dat_02!G749</f>
        <v>0</v>
      </c>
      <c r="J750" s="233"/>
    </row>
    <row r="751" spans="2:10">
      <c r="B751" s="224"/>
      <c r="C751" s="225">
        <f>Dat_02!B750</f>
        <v>45340</v>
      </c>
      <c r="D751" s="224"/>
      <c r="E751" s="226">
        <f>Dat_02!C750</f>
        <v>108.0711309366777</v>
      </c>
      <c r="F751" s="226">
        <f>Dat_02!D750</f>
        <v>123.24675909882176</v>
      </c>
      <c r="G751" s="226">
        <f>Dat_02!E750</f>
        <v>108.0711309366777</v>
      </c>
      <c r="I751" s="227">
        <f>Dat_02!G750</f>
        <v>0</v>
      </c>
      <c r="J751" s="233"/>
    </row>
    <row r="752" spans="2:10">
      <c r="B752" s="224"/>
      <c r="C752" s="225">
        <f>Dat_02!B751</f>
        <v>45341</v>
      </c>
      <c r="D752" s="224"/>
      <c r="E752" s="226">
        <f>Dat_02!C751</f>
        <v>102.34620063667583</v>
      </c>
      <c r="F752" s="226">
        <f>Dat_02!D751</f>
        <v>123.24675909882176</v>
      </c>
      <c r="G752" s="226">
        <f>Dat_02!E751</f>
        <v>102.34620063667583</v>
      </c>
      <c r="I752" s="227">
        <f>Dat_02!G751</f>
        <v>0</v>
      </c>
      <c r="J752" s="233"/>
    </row>
    <row r="753" spans="2:10">
      <c r="B753" s="224"/>
      <c r="C753" s="225">
        <f>Dat_02!B752</f>
        <v>45342</v>
      </c>
      <c r="D753" s="224"/>
      <c r="E753" s="226">
        <f>Dat_02!C752</f>
        <v>140.20831704467582</v>
      </c>
      <c r="F753" s="226">
        <f>Dat_02!D752</f>
        <v>123.24675909882176</v>
      </c>
      <c r="G753" s="226">
        <f>Dat_02!E752</f>
        <v>123.24675909882176</v>
      </c>
      <c r="I753" s="227">
        <f>Dat_02!G752</f>
        <v>0</v>
      </c>
      <c r="J753" s="233"/>
    </row>
    <row r="754" spans="2:10">
      <c r="B754" s="224"/>
      <c r="C754" s="225">
        <f>Dat_02!B753</f>
        <v>45343</v>
      </c>
      <c r="D754" s="224"/>
      <c r="E754" s="226">
        <f>Dat_02!C753</f>
        <v>178.66747296162032</v>
      </c>
      <c r="F754" s="226">
        <f>Dat_02!D753</f>
        <v>123.24675909882176</v>
      </c>
      <c r="G754" s="226">
        <f>Dat_02!E753</f>
        <v>123.24675909882176</v>
      </c>
      <c r="I754" s="227">
        <f>Dat_02!G753</f>
        <v>0</v>
      </c>
      <c r="J754" s="233"/>
    </row>
    <row r="755" spans="2:10">
      <c r="B755" s="224"/>
      <c r="C755" s="225">
        <f>Dat_02!B754</f>
        <v>45344</v>
      </c>
      <c r="D755" s="224"/>
      <c r="E755" s="226">
        <f>Dat_02!C754</f>
        <v>115.26609288562219</v>
      </c>
      <c r="F755" s="226">
        <f>Dat_02!D754</f>
        <v>123.24675909882176</v>
      </c>
      <c r="G755" s="226">
        <f>Dat_02!E754</f>
        <v>115.26609288562219</v>
      </c>
      <c r="I755" s="227">
        <f>Dat_02!G754</f>
        <v>0</v>
      </c>
      <c r="J755" s="233"/>
    </row>
    <row r="756" spans="2:10">
      <c r="B756" s="224"/>
      <c r="C756" s="225">
        <f>Dat_02!B755</f>
        <v>45345</v>
      </c>
      <c r="D756" s="224"/>
      <c r="E756" s="226">
        <f>Dat_02!C755</f>
        <v>106.63712975362031</v>
      </c>
      <c r="F756" s="226">
        <f>Dat_02!D755</f>
        <v>123.24675909882176</v>
      </c>
      <c r="G756" s="226">
        <f>Dat_02!E755</f>
        <v>106.63712975362031</v>
      </c>
      <c r="I756" s="227">
        <f>Dat_02!G755</f>
        <v>0</v>
      </c>
      <c r="J756" s="233"/>
    </row>
    <row r="757" spans="2:10">
      <c r="B757" s="224"/>
      <c r="C757" s="225">
        <f>Dat_02!B756</f>
        <v>45346</v>
      </c>
      <c r="D757" s="224"/>
      <c r="E757" s="226">
        <f>Dat_02!C756</f>
        <v>102.14156237762032</v>
      </c>
      <c r="F757" s="226">
        <f>Dat_02!D756</f>
        <v>123.24675909882176</v>
      </c>
      <c r="G757" s="226">
        <f>Dat_02!E756</f>
        <v>102.14156237762032</v>
      </c>
      <c r="I757" s="227">
        <f>Dat_02!G756</f>
        <v>0</v>
      </c>
      <c r="J757" s="233"/>
    </row>
    <row r="758" spans="2:10">
      <c r="B758" s="224"/>
      <c r="C758" s="225">
        <f>Dat_02!B757</f>
        <v>45347</v>
      </c>
      <c r="D758" s="224"/>
      <c r="E758" s="226">
        <f>Dat_02!C757</f>
        <v>101.04478581762031</v>
      </c>
      <c r="F758" s="226">
        <f>Dat_02!D757</f>
        <v>123.24675909882176</v>
      </c>
      <c r="G758" s="226">
        <f>Dat_02!E757</f>
        <v>101.04478581762031</v>
      </c>
      <c r="I758" s="227">
        <f>Dat_02!G757</f>
        <v>0</v>
      </c>
      <c r="J758" s="233"/>
    </row>
    <row r="759" spans="2:10">
      <c r="B759" s="224"/>
      <c r="C759" s="225">
        <f>Dat_02!B758</f>
        <v>45348</v>
      </c>
      <c r="D759" s="224"/>
      <c r="E759" s="226">
        <f>Dat_02!C758</f>
        <v>131.97839749762403</v>
      </c>
      <c r="F759" s="226">
        <f>Dat_02!D758</f>
        <v>123.24675909882176</v>
      </c>
      <c r="G759" s="226">
        <f>Dat_02!E758</f>
        <v>123.24675909882176</v>
      </c>
      <c r="I759" s="227">
        <f>Dat_02!G758</f>
        <v>0</v>
      </c>
      <c r="J759" s="233"/>
    </row>
    <row r="760" spans="2:10">
      <c r="B760" s="224"/>
      <c r="C760" s="225">
        <f>Dat_02!B759</f>
        <v>45349</v>
      </c>
      <c r="D760" s="224"/>
      <c r="E760" s="226">
        <f>Dat_02!C759</f>
        <v>143.16356474162032</v>
      </c>
      <c r="F760" s="226">
        <f>Dat_02!D759</f>
        <v>123.24675909882176</v>
      </c>
      <c r="G760" s="226">
        <f>Dat_02!E759</f>
        <v>123.24675909882176</v>
      </c>
      <c r="I760" s="227">
        <f>Dat_02!G759</f>
        <v>0</v>
      </c>
      <c r="J760" s="233"/>
    </row>
    <row r="761" spans="2:10">
      <c r="B761" s="224"/>
      <c r="C761" s="225">
        <f>Dat_02!B760</f>
        <v>45350</v>
      </c>
      <c r="D761" s="224"/>
      <c r="E761" s="226">
        <f>Dat_02!C760</f>
        <v>202.15161148474107</v>
      </c>
      <c r="F761" s="226">
        <f>Dat_02!D760</f>
        <v>123.24675909882176</v>
      </c>
      <c r="G761" s="226">
        <f>Dat_02!E760</f>
        <v>123.24675909882176</v>
      </c>
      <c r="I761" s="227">
        <f>Dat_02!G760</f>
        <v>0</v>
      </c>
      <c r="J761" s="233"/>
    </row>
    <row r="762" spans="2:10">
      <c r="B762" s="224"/>
      <c r="C762" s="225">
        <f>Dat_02!B761</f>
        <v>45351</v>
      </c>
      <c r="D762" s="224"/>
      <c r="E762" s="226">
        <f>Dat_02!C761</f>
        <v>206.33324786474481</v>
      </c>
      <c r="F762" s="226">
        <f>Dat_02!D761</f>
        <v>123.24675909882176</v>
      </c>
      <c r="G762" s="226">
        <f>Dat_02!E761</f>
        <v>123.24675909882176</v>
      </c>
      <c r="I762" s="227">
        <f>Dat_02!G761</f>
        <v>0</v>
      </c>
      <c r="J762" s="233"/>
    </row>
    <row r="763" spans="2:10">
      <c r="B763" s="224"/>
      <c r="C763" s="225">
        <f>Dat_02!B762</f>
        <v>0</v>
      </c>
      <c r="D763" s="224"/>
      <c r="E763" s="226">
        <f>Dat_02!C762</f>
        <v>0</v>
      </c>
      <c r="F763" s="226">
        <f>Dat_02!D762</f>
        <v>0</v>
      </c>
      <c r="G763" s="226">
        <f>Dat_02!E762</f>
        <v>0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17" workbookViewId="0">
      <selection activeCell="K54" sqref="K54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0" t="s">
        <v>36</v>
      </c>
      <c r="G3" s="330"/>
      <c r="H3" s="330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>D54/E54*100</f>
        <v>60.532126872874201</v>
      </c>
      <c r="J54" s="125">
        <f>I54-I53</f>
        <v>2.8766994785476783</v>
      </c>
      <c r="K54" s="125">
        <f>I54-I42</f>
        <v>7.6702805006202084</v>
      </c>
    </row>
    <row r="55" spans="2:20">
      <c r="B55" s="154" t="str">
        <f>IF(C55="E",YEAR(Dat_01!B$2),"")</f>
        <v/>
      </c>
      <c r="C55" s="155" t="s">
        <v>87</v>
      </c>
      <c r="D55" s="151"/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/>
      <c r="J55" s="125"/>
    </row>
    <row r="56" spans="2:20">
      <c r="B56" s="154" t="str">
        <f>IF(C56="E",YEAR(Dat_01!B$2),"")</f>
        <v/>
      </c>
      <c r="C56" s="155" t="s">
        <v>88</v>
      </c>
      <c r="D56" s="151"/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/>
      <c r="J56" s="125"/>
    </row>
    <row r="57" spans="2:20">
      <c r="B57" s="154" t="str">
        <f>IF(C57="E",YEAR(Dat_01!B$2),"")</f>
        <v/>
      </c>
      <c r="C57" s="155" t="s">
        <v>87</v>
      </c>
      <c r="D57" s="151"/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/>
      <c r="J57" s="125"/>
    </row>
    <row r="58" spans="2:20">
      <c r="B58" s="154" t="str">
        <f>IF(C58="E",YEAR(Dat_01!B$2),"")</f>
        <v/>
      </c>
      <c r="C58" s="155" t="s">
        <v>89</v>
      </c>
      <c r="D58" s="151"/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/>
      <c r="J58" s="125"/>
    </row>
    <row r="59" spans="2:20">
      <c r="B59" s="154" t="str">
        <f>IF(C59="E",YEAR(Dat_01!B$2),"")</f>
        <v/>
      </c>
      <c r="C59" s="155" t="s">
        <v>89</v>
      </c>
      <c r="D59" s="151"/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/>
      <c r="J59" s="125"/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29 de febrero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9" t="s">
        <v>53</v>
      </c>
      <c r="D68" s="329" t="s">
        <v>53</v>
      </c>
      <c r="E68" s="116"/>
      <c r="F68" s="329" t="s">
        <v>42</v>
      </c>
      <c r="G68" s="329"/>
      <c r="H68" s="329" t="s">
        <v>43</v>
      </c>
      <c r="I68" s="329"/>
      <c r="J68" s="329" t="s">
        <v>44</v>
      </c>
      <c r="K68" s="329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0.73652945635484079</v>
      </c>
      <c r="G70" s="238">
        <v>1875.8064769747232</v>
      </c>
      <c r="H70" s="239">
        <f>I70/D70</f>
        <v>0.93912616593029741</v>
      </c>
      <c r="I70" s="238">
        <v>854.11270888562319</v>
      </c>
      <c r="J70" s="144">
        <f>K70/SUM(C70:D70)</f>
        <v>0.78983998058624239</v>
      </c>
      <c r="K70" s="121">
        <f t="shared" ref="K70:K75" si="2">SUM(G70,I70)</f>
        <v>2729.9191858603463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0.65685707907561575</v>
      </c>
      <c r="G71" s="238">
        <v>1104.17674992611</v>
      </c>
      <c r="H71" s="239">
        <f t="shared" ref="H71:H75" si="3">I71/D71</f>
        <v>0.73254259355164331</v>
      </c>
      <c r="I71" s="238">
        <v>2285.9724174372582</v>
      </c>
      <c r="J71" s="144">
        <f t="shared" ref="J71:J75" si="4">K71/SUM(C71:D71)</f>
        <v>0.70604572795804899</v>
      </c>
      <c r="K71" s="121">
        <f t="shared" si="2"/>
        <v>3390.1491673633682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0.68333022886600336</v>
      </c>
      <c r="G72" s="238">
        <v>1657.0231885724354</v>
      </c>
      <c r="H72" s="239">
        <f t="shared" si="3"/>
        <v>0.46825814702908203</v>
      </c>
      <c r="I72" s="238">
        <v>1775.5749564914593</v>
      </c>
      <c r="J72" s="144">
        <f t="shared" si="4"/>
        <v>0.55214916127424096</v>
      </c>
      <c r="K72" s="121">
        <f t="shared" si="2"/>
        <v>3432.5981450638947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3"/>
        <v>0.12906313186783022</v>
      </c>
      <c r="I73" s="238">
        <v>107.78630020062721</v>
      </c>
      <c r="J73" s="144">
        <f t="shared" si="4"/>
        <v>0.12906313186783022</v>
      </c>
      <c r="K73" s="121">
        <f t="shared" si="2"/>
        <v>107.78630020062721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0.53808255518615422</v>
      </c>
      <c r="G74" s="238">
        <v>97.016284700063622</v>
      </c>
      <c r="H74" s="239">
        <f t="shared" si="3"/>
        <v>0.1201804819477468</v>
      </c>
      <c r="I74" s="238">
        <v>80.412760471237391</v>
      </c>
      <c r="J74" s="144">
        <f t="shared" si="4"/>
        <v>0.20888750314492702</v>
      </c>
      <c r="K74" s="121">
        <f t="shared" si="2"/>
        <v>177.42904517130103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0.61225067508095754</v>
      </c>
      <c r="G75" s="238">
        <v>1306.4437560134004</v>
      </c>
      <c r="H75" s="239">
        <f t="shared" si="3"/>
        <v>0.31495125645137534</v>
      </c>
      <c r="I75" s="238">
        <v>77.163057830586965</v>
      </c>
      <c r="J75" s="144">
        <f t="shared" si="4"/>
        <v>0.58163137373961038</v>
      </c>
      <c r="K75" s="121">
        <f t="shared" si="2"/>
        <v>1383.6068138439873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0.67364201704815374</v>
      </c>
      <c r="G76" s="122">
        <f>SUM(G70:G75)</f>
        <v>6040.4664561867321</v>
      </c>
      <c r="H76" s="240">
        <f>I76/D76</f>
        <v>0.54131420635139194</v>
      </c>
      <c r="I76" s="122">
        <f>SUM(I70:I75)</f>
        <v>5181.0222013167922</v>
      </c>
      <c r="J76" s="145">
        <f>ROUND(K76/SUM(C76:D76),4)</f>
        <v>0.60529999999999995</v>
      </c>
      <c r="K76" s="122">
        <f>SUM(K70:K75)</f>
        <v>11221.488657503525</v>
      </c>
    </row>
    <row r="79" spans="2:11">
      <c r="B79" s="104" t="str">
        <f>TEXT(CONCATENATE(TEXT(Dat_01!B2,"dd de mm de aaaa")),"@")</f>
        <v>29 292024 02 292024 2024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29 de febrero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44593</v>
      </c>
      <c r="C2" s="257">
        <v>315.42336299999999</v>
      </c>
      <c r="D2" s="258">
        <v>224.2321523449786</v>
      </c>
      <c r="E2" s="257">
        <f>IF(C2&gt;D2,D2,C2)</f>
        <v>224.2321523449786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44594</v>
      </c>
      <c r="C3" s="257">
        <v>143.172057</v>
      </c>
      <c r="D3" s="258">
        <v>224.2321523449786</v>
      </c>
      <c r="E3" s="257">
        <f t="shared" ref="E3:E66" si="0">IF(C3&gt;D3,D3,C3)</f>
        <v>143.172057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44595</v>
      </c>
      <c r="C4" s="257">
        <v>83.298878999999999</v>
      </c>
      <c r="D4" s="258">
        <v>224.2321523449786</v>
      </c>
      <c r="E4" s="257">
        <f t="shared" si="0"/>
        <v>83.298878999999999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44596</v>
      </c>
      <c r="C5" s="257">
        <v>104.908095</v>
      </c>
      <c r="D5" s="258">
        <v>224.2321523449786</v>
      </c>
      <c r="E5" s="257">
        <f t="shared" si="0"/>
        <v>104.908095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44597</v>
      </c>
      <c r="C6" s="257">
        <v>199.78504899999999</v>
      </c>
      <c r="D6" s="258">
        <v>224.2321523449786</v>
      </c>
      <c r="E6" s="257">
        <f t="shared" si="0"/>
        <v>199.78504899999999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44598</v>
      </c>
      <c r="C7" s="257">
        <v>147.38255699999999</v>
      </c>
      <c r="D7" s="258">
        <v>224.2321523449786</v>
      </c>
      <c r="E7" s="257">
        <f t="shared" si="0"/>
        <v>147.38255699999999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44599</v>
      </c>
      <c r="C8" s="257">
        <v>238.074546</v>
      </c>
      <c r="D8" s="258">
        <v>224.2321523449786</v>
      </c>
      <c r="E8" s="257">
        <f t="shared" si="0"/>
        <v>224.2321523449786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44600</v>
      </c>
      <c r="C9" s="257">
        <v>135.55038500000001</v>
      </c>
      <c r="D9" s="258">
        <v>224.2321523449786</v>
      </c>
      <c r="E9" s="257">
        <f t="shared" si="0"/>
        <v>135.55038500000001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44601</v>
      </c>
      <c r="C10" s="257">
        <v>102.34201899999999</v>
      </c>
      <c r="D10" s="258">
        <v>224.2321523449786</v>
      </c>
      <c r="E10" s="257">
        <f t="shared" si="0"/>
        <v>102.34201899999999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44602</v>
      </c>
      <c r="C11" s="257">
        <v>49.985087</v>
      </c>
      <c r="D11" s="258">
        <v>224.2321523449786</v>
      </c>
      <c r="E11" s="257">
        <f t="shared" si="0"/>
        <v>49.985087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44603</v>
      </c>
      <c r="C12" s="257">
        <v>74.209770000000006</v>
      </c>
      <c r="D12" s="258">
        <v>224.2321523449786</v>
      </c>
      <c r="E12" s="257">
        <f t="shared" si="0"/>
        <v>74.209770000000006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44604</v>
      </c>
      <c r="C13" s="257">
        <v>49.280786999999997</v>
      </c>
      <c r="D13" s="258">
        <v>224.2321523449786</v>
      </c>
      <c r="E13" s="257">
        <f t="shared" si="0"/>
        <v>49.280786999999997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44605</v>
      </c>
      <c r="C14" s="257">
        <v>247.578801</v>
      </c>
      <c r="D14" s="258">
        <v>224.2321523449786</v>
      </c>
      <c r="E14" s="257">
        <f t="shared" si="0"/>
        <v>224.2321523449786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44606</v>
      </c>
      <c r="C15" s="257">
        <v>299.87341900000001</v>
      </c>
      <c r="D15" s="258">
        <v>224.2321523449786</v>
      </c>
      <c r="E15" s="257">
        <f t="shared" si="0"/>
        <v>224.2321523449786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44607</v>
      </c>
      <c r="C16" s="257">
        <v>233.314637</v>
      </c>
      <c r="D16" s="258">
        <v>224.2321523449786</v>
      </c>
      <c r="E16" s="257">
        <f t="shared" si="0"/>
        <v>224.2321523449786</v>
      </c>
      <c r="F16" s="263"/>
      <c r="G16" s="190" t="str">
        <f t="shared" si="1"/>
        <v>F</v>
      </c>
      <c r="H16" s="259" t="str">
        <f t="shared" si="2"/>
        <v>224,2</v>
      </c>
      <c r="I16" s="260"/>
    </row>
    <row r="17" spans="1:9">
      <c r="A17" s="255">
        <f t="shared" si="3"/>
        <v>15</v>
      </c>
      <c r="B17" s="256">
        <v>44608</v>
      </c>
      <c r="C17" s="257">
        <v>313.83708399999995</v>
      </c>
      <c r="D17" s="258">
        <v>224.2321523449786</v>
      </c>
      <c r="E17" s="257">
        <f t="shared" si="0"/>
        <v>224.2321523449786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44609</v>
      </c>
      <c r="C18" s="257">
        <v>176.164671</v>
      </c>
      <c r="D18" s="258">
        <v>224.2321523449786</v>
      </c>
      <c r="E18" s="257">
        <f t="shared" si="0"/>
        <v>176.164671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44610</v>
      </c>
      <c r="C19" s="257">
        <v>145.29900499999999</v>
      </c>
      <c r="D19" s="258">
        <v>224.2321523449786</v>
      </c>
      <c r="E19" s="257">
        <f t="shared" si="0"/>
        <v>145.29900499999999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44611</v>
      </c>
      <c r="C20" s="257">
        <v>234.25650099999999</v>
      </c>
      <c r="D20" s="258">
        <v>224.2321523449786</v>
      </c>
      <c r="E20" s="257">
        <f t="shared" si="0"/>
        <v>224.2321523449786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44612</v>
      </c>
      <c r="C21" s="257">
        <v>139.242818</v>
      </c>
      <c r="D21" s="258">
        <v>224.2321523449786</v>
      </c>
      <c r="E21" s="257">
        <f t="shared" si="0"/>
        <v>139.242818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44613</v>
      </c>
      <c r="C22" s="257">
        <v>204.35787999999999</v>
      </c>
      <c r="D22" s="258">
        <v>224.2321523449786</v>
      </c>
      <c r="E22" s="257">
        <f t="shared" si="0"/>
        <v>204.35787999999999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44614</v>
      </c>
      <c r="C23" s="257">
        <v>188.02451399999998</v>
      </c>
      <c r="D23" s="258">
        <v>224.2321523449786</v>
      </c>
      <c r="E23" s="257">
        <f t="shared" si="0"/>
        <v>188.02451399999998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44615</v>
      </c>
      <c r="C24" s="257">
        <v>111.78935299999999</v>
      </c>
      <c r="D24" s="258">
        <v>224.2321523449786</v>
      </c>
      <c r="E24" s="257">
        <f t="shared" si="0"/>
        <v>111.78935299999999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44616</v>
      </c>
      <c r="C25" s="257">
        <v>134.796076</v>
      </c>
      <c r="D25" s="258">
        <v>224.2321523449786</v>
      </c>
      <c r="E25" s="257">
        <f t="shared" si="0"/>
        <v>134.796076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44617</v>
      </c>
      <c r="C26" s="257">
        <v>302.143596</v>
      </c>
      <c r="D26" s="258">
        <v>224.2321523449786</v>
      </c>
      <c r="E26" s="257">
        <f t="shared" si="0"/>
        <v>224.2321523449786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44618</v>
      </c>
      <c r="C27" s="257">
        <v>175.164456</v>
      </c>
      <c r="D27" s="258">
        <v>224.2321523449786</v>
      </c>
      <c r="E27" s="257">
        <f t="shared" si="0"/>
        <v>175.164456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44619</v>
      </c>
      <c r="C28" s="257">
        <v>59.532747000000001</v>
      </c>
      <c r="D28" s="258">
        <v>224.2321523449786</v>
      </c>
      <c r="E28" s="257">
        <f t="shared" si="0"/>
        <v>59.532747000000001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44620</v>
      </c>
      <c r="C29" s="257">
        <v>58.140946000000007</v>
      </c>
      <c r="D29" s="258">
        <v>224.2321523449786</v>
      </c>
      <c r="E29" s="257">
        <f t="shared" si="0"/>
        <v>58.140946000000007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44621</v>
      </c>
      <c r="C30" s="257">
        <v>123.076035</v>
      </c>
      <c r="D30" s="258">
        <v>207.65839019654103</v>
      </c>
      <c r="E30" s="257">
        <f t="shared" si="0"/>
        <v>123.076035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44622</v>
      </c>
      <c r="C31" s="257">
        <v>183.63743299999999</v>
      </c>
      <c r="D31" s="258">
        <v>207.65839019654103</v>
      </c>
      <c r="E31" s="257">
        <f t="shared" si="0"/>
        <v>183.63743299999999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44623</v>
      </c>
      <c r="C32" s="257">
        <v>179.32466500000001</v>
      </c>
      <c r="D32" s="258">
        <v>207.65839019654103</v>
      </c>
      <c r="E32" s="257">
        <f t="shared" si="0"/>
        <v>179.32466500000001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44624</v>
      </c>
      <c r="C33" s="257">
        <v>292.31094100000001</v>
      </c>
      <c r="D33" s="258">
        <v>207.65839019654103</v>
      </c>
      <c r="E33" s="257">
        <f t="shared" si="0"/>
        <v>207.65839019654103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44625</v>
      </c>
      <c r="C34" s="257">
        <v>162.934877</v>
      </c>
      <c r="D34" s="258">
        <v>207.65839019654103</v>
      </c>
      <c r="E34" s="257">
        <f t="shared" si="0"/>
        <v>162.934877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44626</v>
      </c>
      <c r="C35" s="257">
        <v>130.44913199999999</v>
      </c>
      <c r="D35" s="258">
        <v>207.65839019654103</v>
      </c>
      <c r="E35" s="257">
        <f t="shared" si="0"/>
        <v>130.44913199999999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44627</v>
      </c>
      <c r="C36" s="257">
        <v>102.770679</v>
      </c>
      <c r="D36" s="258">
        <v>207.65839019654103</v>
      </c>
      <c r="E36" s="257">
        <f t="shared" si="0"/>
        <v>102.770679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44628</v>
      </c>
      <c r="C37" s="257">
        <v>168.05848699999999</v>
      </c>
      <c r="D37" s="258">
        <v>207.65839019654103</v>
      </c>
      <c r="E37" s="257">
        <f t="shared" si="0"/>
        <v>168.05848699999999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44629</v>
      </c>
      <c r="C38" s="257">
        <v>159.07691999999997</v>
      </c>
      <c r="D38" s="258">
        <v>207.65839019654103</v>
      </c>
      <c r="E38" s="257">
        <f t="shared" si="0"/>
        <v>159.07691999999997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44630</v>
      </c>
      <c r="C39" s="257">
        <v>200.95546599999997</v>
      </c>
      <c r="D39" s="258">
        <v>207.65839019654103</v>
      </c>
      <c r="E39" s="257">
        <f t="shared" si="0"/>
        <v>200.95546599999997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44631</v>
      </c>
      <c r="C40" s="257">
        <v>249.45703199999997</v>
      </c>
      <c r="D40" s="258">
        <v>207.65839019654103</v>
      </c>
      <c r="E40" s="257">
        <f t="shared" si="0"/>
        <v>207.65839019654103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44632</v>
      </c>
      <c r="C41" s="257">
        <v>232.19109800000001</v>
      </c>
      <c r="D41" s="258">
        <v>207.65839019654103</v>
      </c>
      <c r="E41" s="257">
        <f t="shared" si="0"/>
        <v>207.65839019654103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44633</v>
      </c>
      <c r="C42" s="257">
        <v>162.96980499999998</v>
      </c>
      <c r="D42" s="258">
        <v>207.65839019654103</v>
      </c>
      <c r="E42" s="257">
        <f t="shared" si="0"/>
        <v>162.96980499999998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44634</v>
      </c>
      <c r="C43" s="257">
        <v>357.43958999999995</v>
      </c>
      <c r="D43" s="258">
        <v>207.65839019654103</v>
      </c>
      <c r="E43" s="257">
        <f t="shared" si="0"/>
        <v>207.65839019654103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44635</v>
      </c>
      <c r="C44" s="257">
        <v>324.42632000000003</v>
      </c>
      <c r="D44" s="258">
        <v>207.65839019654103</v>
      </c>
      <c r="E44" s="257">
        <f t="shared" si="0"/>
        <v>207.65839019654103</v>
      </c>
      <c r="F44" s="263"/>
      <c r="G44" s="190" t="str">
        <f t="shared" si="1"/>
        <v>M</v>
      </c>
      <c r="H44" s="259" t="str">
        <f t="shared" si="2"/>
        <v>207,7</v>
      </c>
      <c r="I44" s="260"/>
    </row>
    <row r="45" spans="1:9">
      <c r="A45" s="255">
        <f t="shared" si="3"/>
        <v>43</v>
      </c>
      <c r="B45" s="256">
        <v>44636</v>
      </c>
      <c r="C45" s="257">
        <v>205.35807499999999</v>
      </c>
      <c r="D45" s="258">
        <v>207.65839019654103</v>
      </c>
      <c r="E45" s="257">
        <f t="shared" si="0"/>
        <v>205.35807499999999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44637</v>
      </c>
      <c r="C46" s="257">
        <v>392.84091699999999</v>
      </c>
      <c r="D46" s="258">
        <v>207.65839019654103</v>
      </c>
      <c r="E46" s="257">
        <f t="shared" si="0"/>
        <v>207.65839019654103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44638</v>
      </c>
      <c r="C47" s="257">
        <v>202.779516</v>
      </c>
      <c r="D47" s="258">
        <v>207.65839019654103</v>
      </c>
      <c r="E47" s="257">
        <f t="shared" si="0"/>
        <v>202.779516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44639</v>
      </c>
      <c r="C48" s="257">
        <v>138.54991699999999</v>
      </c>
      <c r="D48" s="258">
        <v>207.65839019654103</v>
      </c>
      <c r="E48" s="257">
        <f t="shared" si="0"/>
        <v>138.54991699999999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44640</v>
      </c>
      <c r="C49" s="257">
        <v>238.58092800000003</v>
      </c>
      <c r="D49" s="258">
        <v>207.65839019654103</v>
      </c>
      <c r="E49" s="257">
        <f t="shared" si="0"/>
        <v>207.65839019654103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44641</v>
      </c>
      <c r="C50" s="257">
        <v>284.60412500000001</v>
      </c>
      <c r="D50" s="258">
        <v>207.65839019654103</v>
      </c>
      <c r="E50" s="257">
        <f t="shared" si="0"/>
        <v>207.65839019654103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44642</v>
      </c>
      <c r="C51" s="257">
        <v>306.63833500000004</v>
      </c>
      <c r="D51" s="258">
        <v>207.65839019654103</v>
      </c>
      <c r="E51" s="257">
        <f t="shared" si="0"/>
        <v>207.65839019654103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44643</v>
      </c>
      <c r="C52" s="257">
        <v>278.91939000000002</v>
      </c>
      <c r="D52" s="258">
        <v>207.65839019654103</v>
      </c>
      <c r="E52" s="257">
        <f t="shared" si="0"/>
        <v>207.65839019654103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44644</v>
      </c>
      <c r="C53" s="257">
        <v>226.11690900000002</v>
      </c>
      <c r="D53" s="258">
        <v>207.65839019654103</v>
      </c>
      <c r="E53" s="257">
        <f t="shared" si="0"/>
        <v>207.65839019654103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44645</v>
      </c>
      <c r="C54" s="257">
        <v>186.887046</v>
      </c>
      <c r="D54" s="258">
        <v>207.65839019654103</v>
      </c>
      <c r="E54" s="257">
        <f t="shared" si="0"/>
        <v>186.887046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44646</v>
      </c>
      <c r="C55" s="257">
        <v>115.53608800000001</v>
      </c>
      <c r="D55" s="258">
        <v>207.65839019654103</v>
      </c>
      <c r="E55" s="257">
        <f t="shared" si="0"/>
        <v>115.53608800000001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44647</v>
      </c>
      <c r="C56" s="257">
        <v>115.393586</v>
      </c>
      <c r="D56" s="258">
        <v>207.65839019654103</v>
      </c>
      <c r="E56" s="257">
        <f t="shared" si="0"/>
        <v>115.393586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44648</v>
      </c>
      <c r="C57" s="257">
        <v>172.72798699999998</v>
      </c>
      <c r="D57" s="258">
        <v>207.65839019654103</v>
      </c>
      <c r="E57" s="257">
        <f t="shared" si="0"/>
        <v>172.72798699999998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44649</v>
      </c>
      <c r="C58" s="257">
        <v>64.640241000000003</v>
      </c>
      <c r="D58" s="258">
        <v>207.65839019654103</v>
      </c>
      <c r="E58" s="257">
        <f t="shared" si="0"/>
        <v>64.640241000000003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44650</v>
      </c>
      <c r="C59" s="257">
        <v>184.66533900000002</v>
      </c>
      <c r="D59" s="258">
        <v>207.65839019654103</v>
      </c>
      <c r="E59" s="257">
        <f t="shared" si="0"/>
        <v>184.66533900000002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44651</v>
      </c>
      <c r="C60" s="257">
        <v>308.63236999999998</v>
      </c>
      <c r="D60" s="258">
        <v>207.65839019654103</v>
      </c>
      <c r="E60" s="257">
        <f t="shared" si="0"/>
        <v>207.65839019654103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44652</v>
      </c>
      <c r="C61" s="257">
        <v>327.848207</v>
      </c>
      <c r="D61" s="258">
        <v>174.11641985369928</v>
      </c>
      <c r="E61" s="257">
        <f t="shared" si="0"/>
        <v>174.11641985369928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44653</v>
      </c>
      <c r="C62" s="257">
        <v>259.57246299999997</v>
      </c>
      <c r="D62" s="258">
        <v>174.11641985369928</v>
      </c>
      <c r="E62" s="257">
        <f t="shared" si="0"/>
        <v>174.11641985369928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44654</v>
      </c>
      <c r="C63" s="257">
        <v>247.549204</v>
      </c>
      <c r="D63" s="258">
        <v>174.11641985369928</v>
      </c>
      <c r="E63" s="257">
        <f t="shared" si="0"/>
        <v>174.11641985369928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44655</v>
      </c>
      <c r="C64" s="257">
        <v>298.96183399999995</v>
      </c>
      <c r="D64" s="258">
        <v>174.11641985369928</v>
      </c>
      <c r="E64" s="257">
        <f t="shared" si="0"/>
        <v>174.11641985369928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44656</v>
      </c>
      <c r="C65" s="257">
        <v>180.016738</v>
      </c>
      <c r="D65" s="258">
        <v>174.11641985369928</v>
      </c>
      <c r="E65" s="257">
        <f t="shared" si="0"/>
        <v>174.11641985369928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44657</v>
      </c>
      <c r="C66" s="257">
        <v>140.25377900000001</v>
      </c>
      <c r="D66" s="258">
        <v>174.11641985369928</v>
      </c>
      <c r="E66" s="257">
        <f t="shared" si="0"/>
        <v>140.25377900000001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44658</v>
      </c>
      <c r="C67" s="257">
        <v>291.23127199999999</v>
      </c>
      <c r="D67" s="258">
        <v>174.11641985369928</v>
      </c>
      <c r="E67" s="257">
        <f t="shared" ref="E67:E130" si="4">IF(C67&gt;D67,D67,C67)</f>
        <v>174.11641985369928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44659</v>
      </c>
      <c r="C68" s="257">
        <v>340.73474699999997</v>
      </c>
      <c r="D68" s="258">
        <v>174.11641985369928</v>
      </c>
      <c r="E68" s="257">
        <f t="shared" si="4"/>
        <v>174.11641985369928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44660</v>
      </c>
      <c r="C69" s="257">
        <v>143.24871599999997</v>
      </c>
      <c r="D69" s="258">
        <v>174.11641985369928</v>
      </c>
      <c r="E69" s="257">
        <f t="shared" si="4"/>
        <v>143.24871599999997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44661</v>
      </c>
      <c r="C70" s="257">
        <v>188.628028</v>
      </c>
      <c r="D70" s="258">
        <v>174.11641985369928</v>
      </c>
      <c r="E70" s="257">
        <f t="shared" si="4"/>
        <v>174.11641985369928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44662</v>
      </c>
      <c r="C71" s="257">
        <v>342.304621</v>
      </c>
      <c r="D71" s="258">
        <v>174.11641985369928</v>
      </c>
      <c r="E71" s="257">
        <f t="shared" si="4"/>
        <v>174.11641985369928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44663</v>
      </c>
      <c r="C72" s="257">
        <v>172.513589</v>
      </c>
      <c r="D72" s="258">
        <v>174.11641985369928</v>
      </c>
      <c r="E72" s="257">
        <f t="shared" si="4"/>
        <v>172.513589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44664</v>
      </c>
      <c r="C73" s="257">
        <v>115.37458000000001</v>
      </c>
      <c r="D73" s="258">
        <v>174.11641985369928</v>
      </c>
      <c r="E73" s="257">
        <f t="shared" si="4"/>
        <v>115.37458000000001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44665</v>
      </c>
      <c r="C74" s="257">
        <v>111.75668899999999</v>
      </c>
      <c r="D74" s="258">
        <v>174.11641985369928</v>
      </c>
      <c r="E74" s="257">
        <f t="shared" si="4"/>
        <v>111.75668899999999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44666</v>
      </c>
      <c r="C75" s="257">
        <v>61.966009</v>
      </c>
      <c r="D75" s="258">
        <v>174.11641985369928</v>
      </c>
      <c r="E75" s="257">
        <f t="shared" si="4"/>
        <v>61.966009</v>
      </c>
      <c r="F75" s="263"/>
      <c r="G75" s="190" t="str">
        <f t="shared" si="5"/>
        <v>A</v>
      </c>
      <c r="H75" s="259" t="str">
        <f t="shared" si="6"/>
        <v>174,1</v>
      </c>
      <c r="I75" s="260"/>
    </row>
    <row r="76" spans="1:9">
      <c r="A76" s="255">
        <f t="shared" si="7"/>
        <v>74</v>
      </c>
      <c r="B76" s="256">
        <v>44667</v>
      </c>
      <c r="C76" s="257">
        <v>139.814052</v>
      </c>
      <c r="D76" s="258">
        <v>174.11641985369928</v>
      </c>
      <c r="E76" s="257">
        <f t="shared" si="4"/>
        <v>139.814052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44668</v>
      </c>
      <c r="C77" s="257">
        <v>123.50425800000001</v>
      </c>
      <c r="D77" s="258">
        <v>174.11641985369928</v>
      </c>
      <c r="E77" s="257">
        <f t="shared" si="4"/>
        <v>123.50425800000001</v>
      </c>
      <c r="F77" s="263"/>
      <c r="G77" s="190" t="str">
        <f t="shared" si="5"/>
        <v/>
      </c>
      <c r="H77" s="259" t="str">
        <f t="shared" si="6"/>
        <v/>
      </c>
      <c r="I77" s="260"/>
    </row>
    <row r="78" spans="1:9">
      <c r="A78" s="255">
        <f t="shared" si="7"/>
        <v>76</v>
      </c>
      <c r="B78" s="256">
        <v>44669</v>
      </c>
      <c r="C78" s="257">
        <v>169.95030299999999</v>
      </c>
      <c r="D78" s="258">
        <v>174.11641985369928</v>
      </c>
      <c r="E78" s="257">
        <f t="shared" si="4"/>
        <v>169.95030299999999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44670</v>
      </c>
      <c r="C79" s="257">
        <v>242.46552300000002</v>
      </c>
      <c r="D79" s="258">
        <v>174.11641985369928</v>
      </c>
      <c r="E79" s="257">
        <f t="shared" si="4"/>
        <v>174.11641985369928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44671</v>
      </c>
      <c r="C80" s="257">
        <v>341.66328000000004</v>
      </c>
      <c r="D80" s="258">
        <v>174.11641985369928</v>
      </c>
      <c r="E80" s="257">
        <f t="shared" si="4"/>
        <v>174.11641985369928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44672</v>
      </c>
      <c r="C81" s="257">
        <v>218.94234700000001</v>
      </c>
      <c r="D81" s="258">
        <v>174.11641985369928</v>
      </c>
      <c r="E81" s="257">
        <f t="shared" si="4"/>
        <v>174.11641985369928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44673</v>
      </c>
      <c r="C82" s="257">
        <v>178.854511</v>
      </c>
      <c r="D82" s="258">
        <v>174.11641985369928</v>
      </c>
      <c r="E82" s="257">
        <f t="shared" si="4"/>
        <v>174.11641985369928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44674</v>
      </c>
      <c r="C83" s="257">
        <v>347.51635900000002</v>
      </c>
      <c r="D83" s="258">
        <v>174.11641985369928</v>
      </c>
      <c r="E83" s="257">
        <f t="shared" si="4"/>
        <v>174.11641985369928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44675</v>
      </c>
      <c r="C84" s="257">
        <v>169.876394</v>
      </c>
      <c r="D84" s="258">
        <v>174.11641985369928</v>
      </c>
      <c r="E84" s="257">
        <f t="shared" si="4"/>
        <v>169.876394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44676</v>
      </c>
      <c r="C85" s="257">
        <v>33.183503999999999</v>
      </c>
      <c r="D85" s="258">
        <v>174.11641985369928</v>
      </c>
      <c r="E85" s="257">
        <f t="shared" si="4"/>
        <v>33.183503999999999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44677</v>
      </c>
      <c r="C86" s="257">
        <v>64.831130000000002</v>
      </c>
      <c r="D86" s="258">
        <v>174.11641985369928</v>
      </c>
      <c r="E86" s="257">
        <f t="shared" si="4"/>
        <v>64.831130000000002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44678</v>
      </c>
      <c r="C87" s="257">
        <v>42.717091000000003</v>
      </c>
      <c r="D87" s="258">
        <v>174.11641985369928</v>
      </c>
      <c r="E87" s="257">
        <f t="shared" si="4"/>
        <v>42.717091000000003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44679</v>
      </c>
      <c r="C88" s="257">
        <v>83.537083999999993</v>
      </c>
      <c r="D88" s="258">
        <v>174.11641985369928</v>
      </c>
      <c r="E88" s="257">
        <f t="shared" si="4"/>
        <v>83.537083999999993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44680</v>
      </c>
      <c r="C89" s="257">
        <v>76.722093000000001</v>
      </c>
      <c r="D89" s="258">
        <v>174.11641985369928</v>
      </c>
      <c r="E89" s="257">
        <f t="shared" si="4"/>
        <v>76.722093000000001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44681</v>
      </c>
      <c r="C90" s="257">
        <v>120.190377</v>
      </c>
      <c r="D90" s="258">
        <v>174.11641985369928</v>
      </c>
      <c r="E90" s="257">
        <f t="shared" si="4"/>
        <v>120.190377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44682</v>
      </c>
      <c r="C91" s="257">
        <v>96.096043999999992</v>
      </c>
      <c r="D91" s="258">
        <v>155.79552761961978</v>
      </c>
      <c r="E91" s="257">
        <f t="shared" si="4"/>
        <v>96.096043999999992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44683</v>
      </c>
      <c r="C92" s="257">
        <v>153.68695600000001</v>
      </c>
      <c r="D92" s="258">
        <v>155.79552761961978</v>
      </c>
      <c r="E92" s="257">
        <f t="shared" si="4"/>
        <v>153.68695600000001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44684</v>
      </c>
      <c r="C93" s="257">
        <v>180.776242</v>
      </c>
      <c r="D93" s="258">
        <v>155.79552761961978</v>
      </c>
      <c r="E93" s="257">
        <f t="shared" si="4"/>
        <v>155.79552761961978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44685</v>
      </c>
      <c r="C94" s="257">
        <v>173.42337999999998</v>
      </c>
      <c r="D94" s="258">
        <v>155.79552761961978</v>
      </c>
      <c r="E94" s="257">
        <f t="shared" si="4"/>
        <v>155.79552761961978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44686</v>
      </c>
      <c r="C95" s="257">
        <v>199.22137499999999</v>
      </c>
      <c r="D95" s="258">
        <v>155.79552761961978</v>
      </c>
      <c r="E95" s="257">
        <f t="shared" si="4"/>
        <v>155.79552761961978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44687</v>
      </c>
      <c r="C96" s="257">
        <v>227.35883999999999</v>
      </c>
      <c r="D96" s="258">
        <v>155.79552761961978</v>
      </c>
      <c r="E96" s="257">
        <f t="shared" si="4"/>
        <v>155.79552761961978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44688</v>
      </c>
      <c r="C97" s="257">
        <v>149.83393699999999</v>
      </c>
      <c r="D97" s="258">
        <v>155.79552761961978</v>
      </c>
      <c r="E97" s="257">
        <f t="shared" si="4"/>
        <v>149.83393699999999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44689</v>
      </c>
      <c r="C98" s="257">
        <v>96.709091000000001</v>
      </c>
      <c r="D98" s="258">
        <v>155.79552761961978</v>
      </c>
      <c r="E98" s="257">
        <f t="shared" si="4"/>
        <v>96.709091000000001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44690</v>
      </c>
      <c r="C99" s="257">
        <v>59.726546999999997</v>
      </c>
      <c r="D99" s="258">
        <v>155.79552761961978</v>
      </c>
      <c r="E99" s="257">
        <f t="shared" si="4"/>
        <v>59.726546999999997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44691</v>
      </c>
      <c r="C100" s="257">
        <v>78.450384</v>
      </c>
      <c r="D100" s="258">
        <v>155.79552761961978</v>
      </c>
      <c r="E100" s="257">
        <f t="shared" si="4"/>
        <v>78.450384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44692</v>
      </c>
      <c r="C101" s="257">
        <v>124.94933999999999</v>
      </c>
      <c r="D101" s="258">
        <v>155.79552761961978</v>
      </c>
      <c r="E101" s="257">
        <f t="shared" si="4"/>
        <v>124.94933999999999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44693</v>
      </c>
      <c r="C102" s="257">
        <v>131.41469699999999</v>
      </c>
      <c r="D102" s="258">
        <v>155.79552761961978</v>
      </c>
      <c r="E102" s="257">
        <f t="shared" si="4"/>
        <v>131.41469699999999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44694</v>
      </c>
      <c r="C103" s="257">
        <v>50.087854</v>
      </c>
      <c r="D103" s="258">
        <v>155.79552761961978</v>
      </c>
      <c r="E103" s="257">
        <f t="shared" si="4"/>
        <v>50.087854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44695</v>
      </c>
      <c r="C104" s="257">
        <v>107.470359</v>
      </c>
      <c r="D104" s="258">
        <v>155.79552761961978</v>
      </c>
      <c r="E104" s="257">
        <f t="shared" si="4"/>
        <v>107.470359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44696</v>
      </c>
      <c r="C105" s="257">
        <v>199.488372</v>
      </c>
      <c r="D105" s="258">
        <v>155.79552761961978</v>
      </c>
      <c r="E105" s="257">
        <f t="shared" si="4"/>
        <v>155.79552761961978</v>
      </c>
      <c r="F105" s="263"/>
      <c r="G105" s="190" t="str">
        <f t="shared" si="5"/>
        <v>M</v>
      </c>
      <c r="H105" s="259" t="str">
        <f t="shared" si="6"/>
        <v>155,8</v>
      </c>
      <c r="I105" s="260"/>
    </row>
    <row r="106" spans="1:9">
      <c r="A106" s="255">
        <f t="shared" si="7"/>
        <v>104</v>
      </c>
      <c r="B106" s="256">
        <v>44697</v>
      </c>
      <c r="C106" s="257">
        <v>122.860924</v>
      </c>
      <c r="D106" s="258">
        <v>155.79552761961978</v>
      </c>
      <c r="E106" s="257">
        <f t="shared" si="4"/>
        <v>122.860924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44698</v>
      </c>
      <c r="C107" s="257">
        <v>106.02160799999999</v>
      </c>
      <c r="D107" s="258">
        <v>155.79552761961978</v>
      </c>
      <c r="E107" s="257">
        <f t="shared" si="4"/>
        <v>106.02160799999999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44699</v>
      </c>
      <c r="C108" s="257">
        <v>111.491327</v>
      </c>
      <c r="D108" s="258">
        <v>155.79552761961978</v>
      </c>
      <c r="E108" s="257">
        <f t="shared" si="4"/>
        <v>111.491327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44700</v>
      </c>
      <c r="C109" s="257">
        <v>188.84224900000001</v>
      </c>
      <c r="D109" s="258">
        <v>155.79552761961978</v>
      </c>
      <c r="E109" s="257">
        <f t="shared" si="4"/>
        <v>155.79552761961978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44701</v>
      </c>
      <c r="C110" s="257">
        <v>205.51184099999998</v>
      </c>
      <c r="D110" s="258">
        <v>155.79552761961978</v>
      </c>
      <c r="E110" s="257">
        <f t="shared" si="4"/>
        <v>155.79552761961978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44702</v>
      </c>
      <c r="C111" s="257">
        <v>170.17882900000001</v>
      </c>
      <c r="D111" s="258">
        <v>155.79552761961978</v>
      </c>
      <c r="E111" s="257">
        <f t="shared" si="4"/>
        <v>155.79552761961978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44703</v>
      </c>
      <c r="C112" s="257">
        <v>151.68245999999999</v>
      </c>
      <c r="D112" s="258">
        <v>155.79552761961978</v>
      </c>
      <c r="E112" s="257">
        <f t="shared" si="4"/>
        <v>151.68245999999999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44704</v>
      </c>
      <c r="C113" s="257">
        <v>167.328677</v>
      </c>
      <c r="D113" s="258">
        <v>155.79552761961978</v>
      </c>
      <c r="E113" s="257">
        <f t="shared" si="4"/>
        <v>155.79552761961978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44705</v>
      </c>
      <c r="C114" s="257">
        <v>194.85888800000001</v>
      </c>
      <c r="D114" s="258">
        <v>155.79552761961978</v>
      </c>
      <c r="E114" s="257">
        <f t="shared" si="4"/>
        <v>155.79552761961978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44706</v>
      </c>
      <c r="C115" s="257">
        <v>233.46403999999998</v>
      </c>
      <c r="D115" s="258">
        <v>155.79552761961978</v>
      </c>
      <c r="E115" s="257">
        <f t="shared" si="4"/>
        <v>155.79552761961978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44707</v>
      </c>
      <c r="C116" s="257">
        <v>251.711321</v>
      </c>
      <c r="D116" s="258">
        <v>155.79552761961978</v>
      </c>
      <c r="E116" s="257">
        <f t="shared" si="4"/>
        <v>155.79552761961978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44708</v>
      </c>
      <c r="C117" s="257">
        <v>223.38259999999997</v>
      </c>
      <c r="D117" s="258">
        <v>155.79552761961978</v>
      </c>
      <c r="E117" s="257">
        <f t="shared" si="4"/>
        <v>155.79552761961978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44709</v>
      </c>
      <c r="C118" s="257">
        <v>142.279314</v>
      </c>
      <c r="D118" s="258">
        <v>155.79552761961978</v>
      </c>
      <c r="E118" s="257">
        <f t="shared" si="4"/>
        <v>142.279314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44710</v>
      </c>
      <c r="C119" s="257">
        <v>146.910132</v>
      </c>
      <c r="D119" s="258">
        <v>155.79552761961978</v>
      </c>
      <c r="E119" s="257">
        <f t="shared" si="4"/>
        <v>146.910132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44711</v>
      </c>
      <c r="C120" s="257">
        <v>102.34971</v>
      </c>
      <c r="D120" s="258">
        <v>155.79552761961978</v>
      </c>
      <c r="E120" s="257">
        <f t="shared" si="4"/>
        <v>102.34971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44712</v>
      </c>
      <c r="C121" s="257">
        <v>50.245029000000002</v>
      </c>
      <c r="D121" s="258">
        <v>155.79552761961978</v>
      </c>
      <c r="E121" s="257">
        <f t="shared" si="4"/>
        <v>50.245029000000002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44713</v>
      </c>
      <c r="C122" s="257">
        <v>114.650094</v>
      </c>
      <c r="D122" s="258">
        <v>160.98871187360709</v>
      </c>
      <c r="E122" s="257">
        <f t="shared" si="4"/>
        <v>114.650094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44714</v>
      </c>
      <c r="C123" s="257">
        <v>70.022176999999999</v>
      </c>
      <c r="D123" s="258">
        <v>129.34561530456139</v>
      </c>
      <c r="E123" s="257">
        <f t="shared" si="4"/>
        <v>70.022176999999999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44715</v>
      </c>
      <c r="C124" s="257">
        <v>74.921839000000006</v>
      </c>
      <c r="D124" s="258">
        <v>129.34561530456139</v>
      </c>
      <c r="E124" s="257">
        <f t="shared" si="4"/>
        <v>74.921839000000006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44716</v>
      </c>
      <c r="C125" s="257">
        <v>81.725461999999993</v>
      </c>
      <c r="D125" s="258">
        <v>129.34561530456139</v>
      </c>
      <c r="E125" s="257">
        <f t="shared" si="4"/>
        <v>81.725461999999993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44717</v>
      </c>
      <c r="C126" s="257">
        <v>74.882744000000002</v>
      </c>
      <c r="D126" s="258">
        <v>129.34561530456139</v>
      </c>
      <c r="E126" s="257">
        <f t="shared" si="4"/>
        <v>74.882744000000002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44718</v>
      </c>
      <c r="C127" s="257">
        <v>89.300550000000001</v>
      </c>
      <c r="D127" s="258">
        <v>129.34561530456139</v>
      </c>
      <c r="E127" s="257">
        <f t="shared" si="4"/>
        <v>89.300550000000001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44719</v>
      </c>
      <c r="C128" s="257">
        <v>83.455425000000005</v>
      </c>
      <c r="D128" s="258">
        <v>129.34561530456139</v>
      </c>
      <c r="E128" s="257">
        <f t="shared" si="4"/>
        <v>83.455425000000005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44720</v>
      </c>
      <c r="C129" s="257">
        <v>176.25293999999997</v>
      </c>
      <c r="D129" s="258">
        <v>129.34561530456139</v>
      </c>
      <c r="E129" s="257">
        <f t="shared" si="4"/>
        <v>129.34561530456139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44721</v>
      </c>
      <c r="C130" s="257">
        <v>160.569771</v>
      </c>
      <c r="D130" s="258">
        <v>129.34561530456139</v>
      </c>
      <c r="E130" s="257">
        <f t="shared" si="4"/>
        <v>129.34561530456139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44722</v>
      </c>
      <c r="C131" s="257">
        <v>125.350195</v>
      </c>
      <c r="D131" s="258">
        <v>129.34561530456139</v>
      </c>
      <c r="E131" s="257">
        <f t="shared" ref="E131:E194" si="8">IF(C131&gt;D131,D131,C131)</f>
        <v>125.350195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44723</v>
      </c>
      <c r="C132" s="257">
        <v>174.583741</v>
      </c>
      <c r="D132" s="258">
        <v>129.34561530456139</v>
      </c>
      <c r="E132" s="257">
        <f t="shared" si="8"/>
        <v>129.34561530456139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44724</v>
      </c>
      <c r="C133" s="257">
        <v>201.22412800000001</v>
      </c>
      <c r="D133" s="258">
        <v>129.34561530456139</v>
      </c>
      <c r="E133" s="257">
        <f t="shared" si="8"/>
        <v>129.34561530456139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44725</v>
      </c>
      <c r="C134" s="257">
        <v>162.41147899999999</v>
      </c>
      <c r="D134" s="258">
        <v>129.34561530456139</v>
      </c>
      <c r="E134" s="257">
        <f t="shared" si="8"/>
        <v>129.34561530456139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44726</v>
      </c>
      <c r="C135" s="257">
        <v>85.605266</v>
      </c>
      <c r="D135" s="258">
        <v>129.34561530456139</v>
      </c>
      <c r="E135" s="257">
        <f t="shared" si="8"/>
        <v>85.605266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44727</v>
      </c>
      <c r="C136" s="257">
        <v>96.403323999999998</v>
      </c>
      <c r="D136" s="258">
        <v>129.34561530456139</v>
      </c>
      <c r="E136" s="257">
        <f t="shared" si="8"/>
        <v>96.403323999999998</v>
      </c>
      <c r="F136" s="263"/>
      <c r="G136" s="190" t="str">
        <f t="shared" si="9"/>
        <v>J</v>
      </c>
      <c r="H136" s="259" t="str">
        <f t="shared" si="10"/>
        <v>129,3</v>
      </c>
      <c r="I136" s="260"/>
    </row>
    <row r="137" spans="1:9">
      <c r="A137" s="255">
        <f t="shared" si="11"/>
        <v>135</v>
      </c>
      <c r="B137" s="256">
        <v>44728</v>
      </c>
      <c r="C137" s="257">
        <v>102.102265</v>
      </c>
      <c r="D137" s="258">
        <v>129.34561530456139</v>
      </c>
      <c r="E137" s="257">
        <f t="shared" si="8"/>
        <v>102.102265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44729</v>
      </c>
      <c r="C138" s="257">
        <v>122.43620599999998</v>
      </c>
      <c r="D138" s="258">
        <v>129.34561530456139</v>
      </c>
      <c r="E138" s="257">
        <f t="shared" si="8"/>
        <v>122.43620599999998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44730</v>
      </c>
      <c r="C139" s="257">
        <v>183.282792</v>
      </c>
      <c r="D139" s="258">
        <v>129.34561530456139</v>
      </c>
      <c r="E139" s="257">
        <f t="shared" si="8"/>
        <v>129.34561530456139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44731</v>
      </c>
      <c r="C140" s="257">
        <v>209.98401100000001</v>
      </c>
      <c r="D140" s="258">
        <v>129.34561530456139</v>
      </c>
      <c r="E140" s="257">
        <f t="shared" si="8"/>
        <v>129.34561530456139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44732</v>
      </c>
      <c r="C141" s="257">
        <v>110.389706</v>
      </c>
      <c r="D141" s="258">
        <v>129.34561530456139</v>
      </c>
      <c r="E141" s="257">
        <f t="shared" si="8"/>
        <v>110.389706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44733</v>
      </c>
      <c r="C142" s="257">
        <v>91.590792000000008</v>
      </c>
      <c r="D142" s="258">
        <v>129.34561530456139</v>
      </c>
      <c r="E142" s="257">
        <f t="shared" si="8"/>
        <v>91.590792000000008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44734</v>
      </c>
      <c r="C143" s="257">
        <v>80.453779999999995</v>
      </c>
      <c r="D143" s="258">
        <v>129.34561530456139</v>
      </c>
      <c r="E143" s="257">
        <f t="shared" si="8"/>
        <v>80.453779999999995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44735</v>
      </c>
      <c r="C144" s="257">
        <v>115.679757</v>
      </c>
      <c r="D144" s="258">
        <v>129.34561530456139</v>
      </c>
      <c r="E144" s="257">
        <f t="shared" si="8"/>
        <v>115.679757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44736</v>
      </c>
      <c r="C145" s="257">
        <v>143.20150799999999</v>
      </c>
      <c r="D145" s="258">
        <v>129.34561530456139</v>
      </c>
      <c r="E145" s="257">
        <f t="shared" si="8"/>
        <v>129.34561530456139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44737</v>
      </c>
      <c r="C146" s="257">
        <v>111.78855800000001</v>
      </c>
      <c r="D146" s="258">
        <v>129.34561530456139</v>
      </c>
      <c r="E146" s="257">
        <f t="shared" si="8"/>
        <v>111.78855800000001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44738</v>
      </c>
      <c r="C147" s="257">
        <v>120.904725</v>
      </c>
      <c r="D147" s="258">
        <v>129.34561530456139</v>
      </c>
      <c r="E147" s="257">
        <f t="shared" si="8"/>
        <v>120.904725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44739</v>
      </c>
      <c r="C148" s="257">
        <v>189.91014300000001</v>
      </c>
      <c r="D148" s="258">
        <v>129.34561530456139</v>
      </c>
      <c r="E148" s="257">
        <f t="shared" si="8"/>
        <v>129.34561530456139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44740</v>
      </c>
      <c r="C149" s="257">
        <v>77.670271999999997</v>
      </c>
      <c r="D149" s="258">
        <v>129.34561530456139</v>
      </c>
      <c r="E149" s="257">
        <f t="shared" si="8"/>
        <v>77.670271999999997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44741</v>
      </c>
      <c r="C150" s="257">
        <v>109.308645</v>
      </c>
      <c r="D150" s="258">
        <v>129.34561530456139</v>
      </c>
      <c r="E150" s="257">
        <f t="shared" si="8"/>
        <v>109.308645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44742</v>
      </c>
      <c r="C151" s="257">
        <v>136.11437099999998</v>
      </c>
      <c r="D151" s="258">
        <v>129.34561530456139</v>
      </c>
      <c r="E151" s="257">
        <f t="shared" si="8"/>
        <v>129.34561530456139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44743</v>
      </c>
      <c r="C152" s="257">
        <v>112.46567000000002</v>
      </c>
      <c r="D152" s="258">
        <v>127.89511887432334</v>
      </c>
      <c r="E152" s="257">
        <f t="shared" si="8"/>
        <v>112.46567000000002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44744</v>
      </c>
      <c r="C153" s="257">
        <v>135.74166</v>
      </c>
      <c r="D153" s="258">
        <v>127.89511887432334</v>
      </c>
      <c r="E153" s="257">
        <f t="shared" si="8"/>
        <v>127.89511887432334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44745</v>
      </c>
      <c r="C154" s="257">
        <v>163.069309</v>
      </c>
      <c r="D154" s="258">
        <v>127.89511887432334</v>
      </c>
      <c r="E154" s="257">
        <f t="shared" si="8"/>
        <v>127.89511887432334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44746</v>
      </c>
      <c r="C155" s="257">
        <v>148.153424</v>
      </c>
      <c r="D155" s="258">
        <v>127.89511887432334</v>
      </c>
      <c r="E155" s="257">
        <f t="shared" si="8"/>
        <v>127.89511887432334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44747</v>
      </c>
      <c r="C156" s="257">
        <v>217.600585</v>
      </c>
      <c r="D156" s="258">
        <v>127.89511887432334</v>
      </c>
      <c r="E156" s="257">
        <f t="shared" si="8"/>
        <v>127.89511887432334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44748</v>
      </c>
      <c r="C157" s="257">
        <v>231.69850700000001</v>
      </c>
      <c r="D157" s="258">
        <v>127.89511887432334</v>
      </c>
      <c r="E157" s="257">
        <f t="shared" si="8"/>
        <v>127.89511887432334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44749</v>
      </c>
      <c r="C158" s="257">
        <v>261.87230600000004</v>
      </c>
      <c r="D158" s="258">
        <v>127.89511887432334</v>
      </c>
      <c r="E158" s="257">
        <f t="shared" si="8"/>
        <v>127.89511887432334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44750</v>
      </c>
      <c r="C159" s="257">
        <v>212.41216299999999</v>
      </c>
      <c r="D159" s="258">
        <v>127.89511887432334</v>
      </c>
      <c r="E159" s="257">
        <f t="shared" si="8"/>
        <v>127.89511887432334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44751</v>
      </c>
      <c r="C160" s="257">
        <v>140.341926</v>
      </c>
      <c r="D160" s="258">
        <v>127.89511887432334</v>
      </c>
      <c r="E160" s="257">
        <f t="shared" si="8"/>
        <v>127.89511887432334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44752</v>
      </c>
      <c r="C161" s="257">
        <v>103.909155</v>
      </c>
      <c r="D161" s="258">
        <v>127.89511887432334</v>
      </c>
      <c r="E161" s="257">
        <f t="shared" si="8"/>
        <v>103.909155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44753</v>
      </c>
      <c r="C162" s="257">
        <v>111.88668799999999</v>
      </c>
      <c r="D162" s="258">
        <v>127.89511887432334</v>
      </c>
      <c r="E162" s="257">
        <f t="shared" si="8"/>
        <v>111.88668799999999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44754</v>
      </c>
      <c r="C163" s="257">
        <v>107.204695</v>
      </c>
      <c r="D163" s="258">
        <v>127.89511887432334</v>
      </c>
      <c r="E163" s="257">
        <f t="shared" si="8"/>
        <v>107.204695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44755</v>
      </c>
      <c r="C164" s="257">
        <v>100.425472</v>
      </c>
      <c r="D164" s="258">
        <v>127.89511887432334</v>
      </c>
      <c r="E164" s="257">
        <f t="shared" si="8"/>
        <v>100.425472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44756</v>
      </c>
      <c r="C165" s="257">
        <v>113.15161599999999</v>
      </c>
      <c r="D165" s="258">
        <v>127.89511887432334</v>
      </c>
      <c r="E165" s="257">
        <f t="shared" si="8"/>
        <v>113.15161599999999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44757</v>
      </c>
      <c r="C166" s="257">
        <v>154.307345</v>
      </c>
      <c r="D166" s="258">
        <v>127.89511887432334</v>
      </c>
      <c r="E166" s="257">
        <f t="shared" si="8"/>
        <v>127.89511887432334</v>
      </c>
      <c r="F166" s="263"/>
      <c r="G166" s="190" t="str">
        <f t="shared" si="9"/>
        <v>J</v>
      </c>
      <c r="H166" s="259" t="str">
        <f t="shared" si="10"/>
        <v>127,9</v>
      </c>
      <c r="I166" s="260"/>
    </row>
    <row r="167" spans="1:9">
      <c r="A167" s="255">
        <f t="shared" si="11"/>
        <v>165</v>
      </c>
      <c r="B167" s="256">
        <v>44758</v>
      </c>
      <c r="C167" s="257">
        <v>90.574712999999988</v>
      </c>
      <c r="D167" s="258">
        <v>127.89511887432334</v>
      </c>
      <c r="E167" s="257">
        <f t="shared" si="8"/>
        <v>90.574712999999988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44759</v>
      </c>
      <c r="C168" s="257">
        <v>108.22179100000001</v>
      </c>
      <c r="D168" s="258">
        <v>127.89511887432334</v>
      </c>
      <c r="E168" s="257">
        <f t="shared" si="8"/>
        <v>108.22179100000001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44760</v>
      </c>
      <c r="C169" s="257">
        <v>148.62807899999999</v>
      </c>
      <c r="D169" s="258">
        <v>127.89511887432334</v>
      </c>
      <c r="E169" s="257">
        <f t="shared" si="8"/>
        <v>127.89511887432334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44761</v>
      </c>
      <c r="C170" s="257">
        <v>165.832931</v>
      </c>
      <c r="D170" s="258">
        <v>127.89511887432334</v>
      </c>
      <c r="E170" s="257">
        <f t="shared" si="8"/>
        <v>127.89511887432334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44762</v>
      </c>
      <c r="C171" s="257">
        <v>109.05057999999998</v>
      </c>
      <c r="D171" s="258">
        <v>127.89511887432334</v>
      </c>
      <c r="E171" s="257">
        <f t="shared" si="8"/>
        <v>109.05057999999998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44763</v>
      </c>
      <c r="C172" s="257">
        <v>149.489428</v>
      </c>
      <c r="D172" s="258">
        <v>127.89511887432334</v>
      </c>
      <c r="E172" s="257">
        <f t="shared" si="8"/>
        <v>127.89511887432334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44764</v>
      </c>
      <c r="C173" s="257">
        <v>161.736187</v>
      </c>
      <c r="D173" s="258">
        <v>127.89511887432334</v>
      </c>
      <c r="E173" s="257">
        <f t="shared" si="8"/>
        <v>127.89511887432334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44765</v>
      </c>
      <c r="C174" s="257">
        <v>117.07852899999999</v>
      </c>
      <c r="D174" s="258">
        <v>127.89511887432334</v>
      </c>
      <c r="E174" s="257">
        <f t="shared" si="8"/>
        <v>117.07852899999999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44766</v>
      </c>
      <c r="C175" s="257">
        <v>83.900807999999998</v>
      </c>
      <c r="D175" s="258">
        <v>127.89511887432334</v>
      </c>
      <c r="E175" s="257">
        <f t="shared" si="8"/>
        <v>83.900807999999998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44767</v>
      </c>
      <c r="C176" s="257">
        <v>145.90282700000003</v>
      </c>
      <c r="D176" s="258">
        <v>127.89511887432334</v>
      </c>
      <c r="E176" s="257">
        <f t="shared" si="8"/>
        <v>127.89511887432334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44768</v>
      </c>
      <c r="C177" s="257">
        <v>170.63027</v>
      </c>
      <c r="D177" s="258">
        <v>127.89511887432334</v>
      </c>
      <c r="E177" s="257">
        <f t="shared" si="8"/>
        <v>127.89511887432334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44769</v>
      </c>
      <c r="C178" s="257">
        <v>124.632328</v>
      </c>
      <c r="D178" s="258">
        <v>127.89511887432334</v>
      </c>
      <c r="E178" s="257">
        <f t="shared" si="8"/>
        <v>124.632328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44770</v>
      </c>
      <c r="C179" s="257">
        <v>77.430592000000004</v>
      </c>
      <c r="D179" s="258">
        <v>127.89511887432334</v>
      </c>
      <c r="E179" s="257">
        <f t="shared" si="8"/>
        <v>77.430592000000004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44771</v>
      </c>
      <c r="C180" s="257">
        <v>113.920464</v>
      </c>
      <c r="D180" s="258">
        <v>127.89511887432334</v>
      </c>
      <c r="E180" s="257">
        <f t="shared" si="8"/>
        <v>113.920464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44772</v>
      </c>
      <c r="C181" s="257">
        <v>190.43864599999998</v>
      </c>
      <c r="D181" s="258">
        <v>127.89511887432334</v>
      </c>
      <c r="E181" s="257">
        <f t="shared" si="8"/>
        <v>127.89511887432334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44773</v>
      </c>
      <c r="C182" s="257">
        <v>136.98858500000003</v>
      </c>
      <c r="D182" s="258">
        <v>127.89511887432334</v>
      </c>
      <c r="E182" s="257">
        <f t="shared" si="8"/>
        <v>127.89511887432334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44774</v>
      </c>
      <c r="C183" s="257">
        <v>120.07507200000001</v>
      </c>
      <c r="D183" s="258">
        <v>124.93448785924136</v>
      </c>
      <c r="E183" s="257">
        <f t="shared" si="8"/>
        <v>120.07507200000001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44775</v>
      </c>
      <c r="C184" s="257">
        <v>96.893426000000005</v>
      </c>
      <c r="D184" s="258">
        <v>124.93448785924136</v>
      </c>
      <c r="E184" s="257">
        <f t="shared" si="8"/>
        <v>96.893426000000005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44776</v>
      </c>
      <c r="C185" s="257">
        <v>122.67897000000001</v>
      </c>
      <c r="D185" s="258">
        <v>124.93448785924136</v>
      </c>
      <c r="E185" s="257">
        <f t="shared" si="8"/>
        <v>122.67897000000001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44777</v>
      </c>
      <c r="C186" s="257">
        <v>168.59337699999998</v>
      </c>
      <c r="D186" s="258">
        <v>124.93448785924136</v>
      </c>
      <c r="E186" s="257">
        <f t="shared" si="8"/>
        <v>124.93448785924136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44778</v>
      </c>
      <c r="C187" s="257">
        <v>207.469188</v>
      </c>
      <c r="D187" s="258">
        <v>124.93448785924136</v>
      </c>
      <c r="E187" s="257">
        <f t="shared" si="8"/>
        <v>124.93448785924136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44779</v>
      </c>
      <c r="C188" s="257">
        <v>158.166349</v>
      </c>
      <c r="D188" s="258">
        <v>124.93448785924136</v>
      </c>
      <c r="E188" s="257">
        <f t="shared" si="8"/>
        <v>124.93448785924136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44780</v>
      </c>
      <c r="C189" s="257">
        <v>125.172822</v>
      </c>
      <c r="D189" s="258">
        <v>124.93448785924136</v>
      </c>
      <c r="E189" s="257">
        <f t="shared" si="8"/>
        <v>124.93448785924136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44781</v>
      </c>
      <c r="C190" s="257">
        <v>109.813095</v>
      </c>
      <c r="D190" s="258">
        <v>124.93448785924136</v>
      </c>
      <c r="E190" s="257">
        <f t="shared" si="8"/>
        <v>109.813095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44782</v>
      </c>
      <c r="C191" s="257">
        <v>150.27550500000001</v>
      </c>
      <c r="D191" s="258">
        <v>124.93448785924136</v>
      </c>
      <c r="E191" s="257">
        <f t="shared" si="8"/>
        <v>124.93448785924136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44783</v>
      </c>
      <c r="C192" s="257">
        <v>123.34950500000001</v>
      </c>
      <c r="D192" s="258">
        <v>124.93448785924136</v>
      </c>
      <c r="E192" s="257">
        <f t="shared" si="8"/>
        <v>123.34950500000001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44784</v>
      </c>
      <c r="C193" s="257">
        <v>98.322434999999999</v>
      </c>
      <c r="D193" s="258">
        <v>124.93448785924136</v>
      </c>
      <c r="E193" s="257">
        <f t="shared" si="8"/>
        <v>98.322434999999999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44785</v>
      </c>
      <c r="C194" s="257">
        <v>71.192278000000002</v>
      </c>
      <c r="D194" s="258">
        <v>124.93448785924136</v>
      </c>
      <c r="E194" s="257">
        <f t="shared" si="8"/>
        <v>71.192278000000002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44786</v>
      </c>
      <c r="C195" s="257">
        <v>180.6354</v>
      </c>
      <c r="D195" s="258">
        <v>124.93448785924136</v>
      </c>
      <c r="E195" s="257">
        <f t="shared" ref="E195:E258" si="12">IF(C195&gt;D195,D195,C195)</f>
        <v>124.93448785924136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44787</v>
      </c>
      <c r="C196" s="257">
        <v>145.161869</v>
      </c>
      <c r="D196" s="258">
        <v>124.93448785924136</v>
      </c>
      <c r="E196" s="257">
        <f t="shared" si="12"/>
        <v>124.93448785924136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44788</v>
      </c>
      <c r="C197" s="257">
        <v>114.142624</v>
      </c>
      <c r="D197" s="258">
        <v>124.93448785924136</v>
      </c>
      <c r="E197" s="257">
        <f t="shared" si="12"/>
        <v>114.142624</v>
      </c>
      <c r="F197" s="263"/>
      <c r="G197" s="190" t="str">
        <f t="shared" si="13"/>
        <v>A</v>
      </c>
      <c r="H197" s="259" t="str">
        <f t="shared" si="14"/>
        <v>124,9</v>
      </c>
      <c r="I197" s="260"/>
    </row>
    <row r="198" spans="1:9">
      <c r="A198" s="255">
        <f t="shared" si="15"/>
        <v>196</v>
      </c>
      <c r="B198" s="256">
        <v>44789</v>
      </c>
      <c r="C198" s="257">
        <v>170.18326799999997</v>
      </c>
      <c r="D198" s="258">
        <v>124.93448785924136</v>
      </c>
      <c r="E198" s="257">
        <f t="shared" si="12"/>
        <v>124.93448785924136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44790</v>
      </c>
      <c r="C199" s="257">
        <v>172.57474699999997</v>
      </c>
      <c r="D199" s="258">
        <v>124.93448785924136</v>
      </c>
      <c r="E199" s="257">
        <f t="shared" si="12"/>
        <v>124.93448785924136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44791</v>
      </c>
      <c r="C200" s="257">
        <v>195.574613</v>
      </c>
      <c r="D200" s="258">
        <v>124.93448785924136</v>
      </c>
      <c r="E200" s="257">
        <f t="shared" si="12"/>
        <v>124.93448785924136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44792</v>
      </c>
      <c r="C201" s="257">
        <v>147.96343400000001</v>
      </c>
      <c r="D201" s="258">
        <v>124.93448785924136</v>
      </c>
      <c r="E201" s="257">
        <f t="shared" si="12"/>
        <v>124.93448785924136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44793</v>
      </c>
      <c r="C202" s="257">
        <v>81.896906000000001</v>
      </c>
      <c r="D202" s="258">
        <v>124.93448785924136</v>
      </c>
      <c r="E202" s="257">
        <f t="shared" si="12"/>
        <v>81.896906000000001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44794</v>
      </c>
      <c r="C203" s="257">
        <v>118.67038099999999</v>
      </c>
      <c r="D203" s="258">
        <v>124.93448785924136</v>
      </c>
      <c r="E203" s="257">
        <f t="shared" si="12"/>
        <v>118.67038099999999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44795</v>
      </c>
      <c r="C204" s="257">
        <v>181.24012999999999</v>
      </c>
      <c r="D204" s="258">
        <v>124.93448785924136</v>
      </c>
      <c r="E204" s="257">
        <f t="shared" si="12"/>
        <v>124.93448785924136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44796</v>
      </c>
      <c r="C205" s="257">
        <v>120.39282799999999</v>
      </c>
      <c r="D205" s="258">
        <v>124.93448785924136</v>
      </c>
      <c r="E205" s="257">
        <f t="shared" si="12"/>
        <v>120.39282799999999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44797</v>
      </c>
      <c r="C206" s="257">
        <v>96.681668000000002</v>
      </c>
      <c r="D206" s="258">
        <v>124.93448785924136</v>
      </c>
      <c r="E206" s="257">
        <f t="shared" si="12"/>
        <v>96.681668000000002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44798</v>
      </c>
      <c r="C207" s="257">
        <v>138.73874899999998</v>
      </c>
      <c r="D207" s="258">
        <v>124.93448785924136</v>
      </c>
      <c r="E207" s="257">
        <f t="shared" si="12"/>
        <v>124.93448785924136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44799</v>
      </c>
      <c r="C208" s="257">
        <v>190.45575999999997</v>
      </c>
      <c r="D208" s="258">
        <v>124.93448785924136</v>
      </c>
      <c r="E208" s="257">
        <f t="shared" si="12"/>
        <v>124.93448785924136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44800</v>
      </c>
      <c r="C209" s="257">
        <v>101.60244</v>
      </c>
      <c r="D209" s="258">
        <v>124.93448785924136</v>
      </c>
      <c r="E209" s="257">
        <f t="shared" si="12"/>
        <v>101.60244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44801</v>
      </c>
      <c r="C210" s="257">
        <v>106.690758</v>
      </c>
      <c r="D210" s="258">
        <v>124.93448785924136</v>
      </c>
      <c r="E210" s="257">
        <f t="shared" si="12"/>
        <v>106.690758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44802</v>
      </c>
      <c r="C211" s="257">
        <v>132.67882399999999</v>
      </c>
      <c r="D211" s="258">
        <v>124.93448785924136</v>
      </c>
      <c r="E211" s="257">
        <f t="shared" si="12"/>
        <v>124.93448785924136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44803</v>
      </c>
      <c r="C212" s="257">
        <v>57.546745999999999</v>
      </c>
      <c r="D212" s="258">
        <v>124.93448785924136</v>
      </c>
      <c r="E212" s="257">
        <f t="shared" si="12"/>
        <v>57.546745999999999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44804</v>
      </c>
      <c r="C213" s="257">
        <v>93.822602000000003</v>
      </c>
      <c r="D213" s="258">
        <v>124.93448785924136</v>
      </c>
      <c r="E213" s="257">
        <f t="shared" si="12"/>
        <v>93.822602000000003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44805</v>
      </c>
      <c r="C214" s="257">
        <v>59.959332000000003</v>
      </c>
      <c r="D214" s="258">
        <v>123.01213444714136</v>
      </c>
      <c r="E214" s="257">
        <f t="shared" si="12"/>
        <v>59.959332000000003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44806</v>
      </c>
      <c r="C215" s="257">
        <v>100.20235699999999</v>
      </c>
      <c r="D215" s="258">
        <v>123.01213444714136</v>
      </c>
      <c r="E215" s="257">
        <f t="shared" si="12"/>
        <v>100.20235699999999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44807</v>
      </c>
      <c r="C216" s="257">
        <v>108.900893</v>
      </c>
      <c r="D216" s="258">
        <v>123.01213444714136</v>
      </c>
      <c r="E216" s="257">
        <f t="shared" si="12"/>
        <v>108.900893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44808</v>
      </c>
      <c r="C217" s="257">
        <v>142.50523999999999</v>
      </c>
      <c r="D217" s="258">
        <v>123.01213444714136</v>
      </c>
      <c r="E217" s="257">
        <f t="shared" si="12"/>
        <v>123.01213444714136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44809</v>
      </c>
      <c r="C218" s="257">
        <v>157.98863299999999</v>
      </c>
      <c r="D218" s="258">
        <v>123.01213444714136</v>
      </c>
      <c r="E218" s="257">
        <f t="shared" si="12"/>
        <v>123.01213444714136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44810</v>
      </c>
      <c r="C219" s="257">
        <v>156.75575499999999</v>
      </c>
      <c r="D219" s="258">
        <v>123.01213444714136</v>
      </c>
      <c r="E219" s="257">
        <f t="shared" si="12"/>
        <v>123.01213444714136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44811</v>
      </c>
      <c r="C220" s="257">
        <v>140.82068100000001</v>
      </c>
      <c r="D220" s="258">
        <v>123.01213444714136</v>
      </c>
      <c r="E220" s="257">
        <f t="shared" si="12"/>
        <v>123.01213444714136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44812</v>
      </c>
      <c r="C221" s="257">
        <v>82.52366099999999</v>
      </c>
      <c r="D221" s="258">
        <v>123.01213444714136</v>
      </c>
      <c r="E221" s="257">
        <f t="shared" si="12"/>
        <v>82.52366099999999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44813</v>
      </c>
      <c r="C222" s="257">
        <v>61.911677000000005</v>
      </c>
      <c r="D222" s="258">
        <v>123.01213444714136</v>
      </c>
      <c r="E222" s="257">
        <f t="shared" si="12"/>
        <v>61.911677000000005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44814</v>
      </c>
      <c r="C223" s="257">
        <v>41.058446000000004</v>
      </c>
      <c r="D223" s="258">
        <v>123.01213444714136</v>
      </c>
      <c r="E223" s="257">
        <f t="shared" si="12"/>
        <v>41.058446000000004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44815</v>
      </c>
      <c r="C224" s="257">
        <v>103.561556</v>
      </c>
      <c r="D224" s="258">
        <v>123.01213444714136</v>
      </c>
      <c r="E224" s="257">
        <f t="shared" si="12"/>
        <v>103.561556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44816</v>
      </c>
      <c r="C225" s="257">
        <v>194.29662999999999</v>
      </c>
      <c r="D225" s="258">
        <v>123.01213444714136</v>
      </c>
      <c r="E225" s="257">
        <f t="shared" si="12"/>
        <v>123.01213444714136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44817</v>
      </c>
      <c r="C226" s="257">
        <v>262.28320299999996</v>
      </c>
      <c r="D226" s="258">
        <v>123.01213444714136</v>
      </c>
      <c r="E226" s="257">
        <f t="shared" si="12"/>
        <v>123.01213444714136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44818</v>
      </c>
      <c r="C227" s="257">
        <v>135.936116</v>
      </c>
      <c r="D227" s="258">
        <v>123.01213444714136</v>
      </c>
      <c r="E227" s="257">
        <f t="shared" si="12"/>
        <v>123.01213444714136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44819</v>
      </c>
      <c r="C228" s="257">
        <v>55.414898999999998</v>
      </c>
      <c r="D228" s="258">
        <v>123.01213444714136</v>
      </c>
      <c r="E228" s="257">
        <f t="shared" si="12"/>
        <v>55.414898999999998</v>
      </c>
      <c r="F228" s="263"/>
      <c r="G228" s="190" t="str">
        <f t="shared" si="13"/>
        <v>S</v>
      </c>
      <c r="H228" s="259" t="str">
        <f t="shared" si="14"/>
        <v>123,0</v>
      </c>
      <c r="I228" s="260"/>
    </row>
    <row r="229" spans="1:9">
      <c r="A229" s="255">
        <f t="shared" si="15"/>
        <v>227</v>
      </c>
      <c r="B229" s="256">
        <v>44820</v>
      </c>
      <c r="C229" s="257">
        <v>152.486412</v>
      </c>
      <c r="D229" s="258">
        <v>123.01213444714136</v>
      </c>
      <c r="E229" s="257">
        <f t="shared" si="12"/>
        <v>123.01213444714136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44821</v>
      </c>
      <c r="C230" s="257">
        <v>180.35288500000001</v>
      </c>
      <c r="D230" s="258">
        <v>123.01213444714136</v>
      </c>
      <c r="E230" s="257">
        <f t="shared" si="12"/>
        <v>123.01213444714136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44822</v>
      </c>
      <c r="C231" s="257">
        <v>119.394966</v>
      </c>
      <c r="D231" s="258">
        <v>123.01213444714136</v>
      </c>
      <c r="E231" s="257">
        <f t="shared" si="12"/>
        <v>119.394966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44823</v>
      </c>
      <c r="C232" s="257">
        <v>80.285039999999995</v>
      </c>
      <c r="D232" s="258">
        <v>123.01213444714136</v>
      </c>
      <c r="E232" s="257">
        <f t="shared" si="12"/>
        <v>80.285039999999995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44824</v>
      </c>
      <c r="C233" s="257">
        <v>100.68550399999999</v>
      </c>
      <c r="D233" s="258">
        <v>123.01213444714136</v>
      </c>
      <c r="E233" s="257">
        <f t="shared" si="12"/>
        <v>100.68550399999999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44825</v>
      </c>
      <c r="C234" s="257">
        <v>99.861918000000003</v>
      </c>
      <c r="D234" s="258">
        <v>123.01213444714136</v>
      </c>
      <c r="E234" s="257">
        <f t="shared" si="12"/>
        <v>99.861918000000003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44826</v>
      </c>
      <c r="C235" s="257">
        <v>46.921576000000002</v>
      </c>
      <c r="D235" s="258">
        <v>123.01213444714136</v>
      </c>
      <c r="E235" s="257">
        <f t="shared" si="12"/>
        <v>46.921576000000002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44827</v>
      </c>
      <c r="C236" s="257">
        <v>84.22133500000001</v>
      </c>
      <c r="D236" s="258">
        <v>123.01213444714136</v>
      </c>
      <c r="E236" s="257">
        <f t="shared" si="12"/>
        <v>84.22133500000001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44828</v>
      </c>
      <c r="C237" s="257">
        <v>166.85348099999999</v>
      </c>
      <c r="D237" s="258">
        <v>123.01213444714136</v>
      </c>
      <c r="E237" s="257">
        <f t="shared" si="12"/>
        <v>123.01213444714136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44829</v>
      </c>
      <c r="C238" s="257">
        <v>171.75555800000001</v>
      </c>
      <c r="D238" s="258">
        <v>123.01213444714136</v>
      </c>
      <c r="E238" s="257">
        <f t="shared" si="12"/>
        <v>123.01213444714136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44830</v>
      </c>
      <c r="C239" s="257">
        <v>157.936419</v>
      </c>
      <c r="D239" s="258">
        <v>123.01213444714136</v>
      </c>
      <c r="E239" s="257">
        <f t="shared" si="12"/>
        <v>123.01213444714136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44831</v>
      </c>
      <c r="C240" s="257">
        <v>218.10363999999998</v>
      </c>
      <c r="D240" s="258">
        <v>123.01213444714136</v>
      </c>
      <c r="E240" s="257">
        <f t="shared" si="12"/>
        <v>123.01213444714136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44832</v>
      </c>
      <c r="C241" s="257">
        <v>240.320943</v>
      </c>
      <c r="D241" s="258">
        <v>123.01213444714136</v>
      </c>
      <c r="E241" s="257">
        <f t="shared" si="12"/>
        <v>123.01213444714136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44833</v>
      </c>
      <c r="C242" s="257">
        <v>260.021432</v>
      </c>
      <c r="D242" s="258">
        <v>123.01213444714136</v>
      </c>
      <c r="E242" s="257">
        <f t="shared" si="12"/>
        <v>123.01213444714136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44834</v>
      </c>
      <c r="C243" s="257">
        <v>206.75080700000001</v>
      </c>
      <c r="D243" s="258">
        <v>123.01213444714136</v>
      </c>
      <c r="E243" s="257">
        <f t="shared" si="12"/>
        <v>123.01213444714136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44835</v>
      </c>
      <c r="C244" s="257">
        <v>68.157316000000009</v>
      </c>
      <c r="D244" s="258">
        <v>143.54002885323209</v>
      </c>
      <c r="E244" s="257">
        <f t="shared" si="12"/>
        <v>68.157316000000009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44836</v>
      </c>
      <c r="C245" s="257">
        <v>84.822161999999992</v>
      </c>
      <c r="D245" s="258">
        <v>143.54002885323209</v>
      </c>
      <c r="E245" s="257">
        <f t="shared" si="12"/>
        <v>84.822161999999992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44837</v>
      </c>
      <c r="C246" s="257">
        <v>42.348008</v>
      </c>
      <c r="D246" s="258">
        <v>143.54002885323209</v>
      </c>
      <c r="E246" s="257">
        <f t="shared" si="12"/>
        <v>42.348008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44838</v>
      </c>
      <c r="C247" s="257">
        <v>45.256483000000003</v>
      </c>
      <c r="D247" s="258">
        <v>143.54002885323209</v>
      </c>
      <c r="E247" s="257">
        <f t="shared" si="12"/>
        <v>45.256483000000003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44839</v>
      </c>
      <c r="C248" s="257">
        <v>89.600700000000003</v>
      </c>
      <c r="D248" s="258">
        <v>143.54002885323209</v>
      </c>
      <c r="E248" s="257">
        <f t="shared" si="12"/>
        <v>89.600700000000003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44840</v>
      </c>
      <c r="C249" s="257">
        <v>166.30056099999999</v>
      </c>
      <c r="D249" s="258">
        <v>143.54002885323209</v>
      </c>
      <c r="E249" s="257">
        <f t="shared" si="12"/>
        <v>143.54002885323209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44841</v>
      </c>
      <c r="C250" s="257">
        <v>84.162767000000002</v>
      </c>
      <c r="D250" s="258">
        <v>143.54002885323209</v>
      </c>
      <c r="E250" s="257">
        <f t="shared" si="12"/>
        <v>84.162767000000002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44842</v>
      </c>
      <c r="C251" s="257">
        <v>136.85900000000001</v>
      </c>
      <c r="D251" s="258">
        <v>143.54002885323209</v>
      </c>
      <c r="E251" s="257">
        <f t="shared" si="12"/>
        <v>136.85900000000001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44843</v>
      </c>
      <c r="C252" s="257">
        <v>96.914221999999995</v>
      </c>
      <c r="D252" s="258">
        <v>143.54002885323209</v>
      </c>
      <c r="E252" s="257">
        <f t="shared" si="12"/>
        <v>96.914221999999995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44844</v>
      </c>
      <c r="C253" s="257">
        <v>52.384353000000004</v>
      </c>
      <c r="D253" s="258">
        <v>143.54002885323209</v>
      </c>
      <c r="E253" s="257">
        <f t="shared" si="12"/>
        <v>52.384353000000004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44845</v>
      </c>
      <c r="C254" s="257">
        <v>45.633096999999999</v>
      </c>
      <c r="D254" s="258">
        <v>143.54002885323209</v>
      </c>
      <c r="E254" s="257">
        <f t="shared" si="12"/>
        <v>45.633096999999999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44846</v>
      </c>
      <c r="C255" s="257">
        <v>58.152637999999996</v>
      </c>
      <c r="D255" s="258">
        <v>143.54002885323209</v>
      </c>
      <c r="E255" s="257">
        <f t="shared" si="12"/>
        <v>58.152637999999996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44847</v>
      </c>
      <c r="C256" s="257">
        <v>60.686548999999999</v>
      </c>
      <c r="D256" s="258">
        <v>143.54002885323209</v>
      </c>
      <c r="E256" s="257">
        <f t="shared" si="12"/>
        <v>60.686548999999999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44848</v>
      </c>
      <c r="C257" s="257">
        <v>97.748600999999994</v>
      </c>
      <c r="D257" s="258">
        <v>143.54002885323209</v>
      </c>
      <c r="E257" s="257">
        <f t="shared" si="12"/>
        <v>97.748600999999994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44849</v>
      </c>
      <c r="C258" s="257">
        <v>117.641891</v>
      </c>
      <c r="D258" s="258">
        <v>143.54002885323209</v>
      </c>
      <c r="E258" s="257">
        <f t="shared" si="12"/>
        <v>117.641891</v>
      </c>
      <c r="F258" s="263"/>
      <c r="G258" s="190" t="str">
        <f t="shared" si="13"/>
        <v>O</v>
      </c>
      <c r="H258" s="259" t="str">
        <f t="shared" si="14"/>
        <v>143,5</v>
      </c>
      <c r="I258" s="260"/>
    </row>
    <row r="259" spans="1:9">
      <c r="A259" s="255">
        <f t="shared" si="15"/>
        <v>257</v>
      </c>
      <c r="B259" s="256">
        <v>44850</v>
      </c>
      <c r="C259" s="257">
        <v>218.29753400000001</v>
      </c>
      <c r="D259" s="258">
        <v>143.54002885323209</v>
      </c>
      <c r="E259" s="257">
        <f t="shared" ref="E259:E322" si="16">IF(C259&gt;D259,D259,C259)</f>
        <v>143.54002885323209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44851</v>
      </c>
      <c r="C260" s="257">
        <v>194.22833900000001</v>
      </c>
      <c r="D260" s="258">
        <v>143.54002885323209</v>
      </c>
      <c r="E260" s="257">
        <f t="shared" si="16"/>
        <v>143.54002885323209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44852</v>
      </c>
      <c r="C261" s="257">
        <v>240.306713</v>
      </c>
      <c r="D261" s="258">
        <v>143.54002885323209</v>
      </c>
      <c r="E261" s="257">
        <f t="shared" si="16"/>
        <v>143.54002885323209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44853</v>
      </c>
      <c r="C262" s="257">
        <v>282.31352700000002</v>
      </c>
      <c r="D262" s="258">
        <v>143.54002885323209</v>
      </c>
      <c r="E262" s="257">
        <f t="shared" si="16"/>
        <v>143.54002885323209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44854</v>
      </c>
      <c r="C263" s="257">
        <v>304.10304400000001</v>
      </c>
      <c r="D263" s="258">
        <v>143.54002885323209</v>
      </c>
      <c r="E263" s="257">
        <f t="shared" si="16"/>
        <v>143.54002885323209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44855</v>
      </c>
      <c r="C264" s="257">
        <v>261.83777899999995</v>
      </c>
      <c r="D264" s="258">
        <v>143.54002885323209</v>
      </c>
      <c r="E264" s="257">
        <f t="shared" si="16"/>
        <v>143.54002885323209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44856</v>
      </c>
      <c r="C265" s="257">
        <v>255.16156000000001</v>
      </c>
      <c r="D265" s="258">
        <v>143.54002885323209</v>
      </c>
      <c r="E265" s="257">
        <f t="shared" si="16"/>
        <v>143.54002885323209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44857</v>
      </c>
      <c r="C266" s="257">
        <v>310.99752799999999</v>
      </c>
      <c r="D266" s="258">
        <v>143.54002885323209</v>
      </c>
      <c r="E266" s="257">
        <f t="shared" si="16"/>
        <v>143.54002885323209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44858</v>
      </c>
      <c r="C267" s="257">
        <v>137.70208400000001</v>
      </c>
      <c r="D267" s="258">
        <v>143.54002885323209</v>
      </c>
      <c r="E267" s="257">
        <f t="shared" si="16"/>
        <v>137.70208400000001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44859</v>
      </c>
      <c r="C268" s="257">
        <v>245.12129899999999</v>
      </c>
      <c r="D268" s="258">
        <v>143.54002885323209</v>
      </c>
      <c r="E268" s="257">
        <f t="shared" si="16"/>
        <v>143.54002885323209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44860</v>
      </c>
      <c r="C269" s="257">
        <v>177.019554</v>
      </c>
      <c r="D269" s="258">
        <v>143.54002885323209</v>
      </c>
      <c r="E269" s="257">
        <f t="shared" si="16"/>
        <v>143.54002885323209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44861</v>
      </c>
      <c r="C270" s="257">
        <v>308.54284599999994</v>
      </c>
      <c r="D270" s="258">
        <v>143.54002885323209</v>
      </c>
      <c r="E270" s="257">
        <f t="shared" si="16"/>
        <v>143.54002885323209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44862</v>
      </c>
      <c r="C271" s="257">
        <v>242.581006</v>
      </c>
      <c r="D271" s="258">
        <v>143.54002885323209</v>
      </c>
      <c r="E271" s="257">
        <f t="shared" si="16"/>
        <v>143.54002885323209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44863</v>
      </c>
      <c r="C272" s="257">
        <v>249.407803</v>
      </c>
      <c r="D272" s="258">
        <v>143.54002885323209</v>
      </c>
      <c r="E272" s="257">
        <f t="shared" si="16"/>
        <v>143.54002885323209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44864</v>
      </c>
      <c r="C273" s="257">
        <v>121.67089299999999</v>
      </c>
      <c r="D273" s="258">
        <v>143.54002885323209</v>
      </c>
      <c r="E273" s="257">
        <f t="shared" si="16"/>
        <v>121.67089299999999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44865</v>
      </c>
      <c r="C274" s="257">
        <v>224.50160500000001</v>
      </c>
      <c r="D274" s="258">
        <v>143.54002885323209</v>
      </c>
      <c r="E274" s="257">
        <f t="shared" si="16"/>
        <v>143.54002885323209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44866</v>
      </c>
      <c r="C275" s="257">
        <v>70.175501999999994</v>
      </c>
      <c r="D275" s="258">
        <v>195.88579548095979</v>
      </c>
      <c r="E275" s="257">
        <f t="shared" si="16"/>
        <v>70.175501999999994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44867</v>
      </c>
      <c r="C276" s="257">
        <v>71.457744000000005</v>
      </c>
      <c r="D276" s="258">
        <v>195.88579548095979</v>
      </c>
      <c r="E276" s="257">
        <f t="shared" si="16"/>
        <v>71.457744000000005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44868</v>
      </c>
      <c r="C277" s="257">
        <v>231.39367899999996</v>
      </c>
      <c r="D277" s="258">
        <v>195.88579548095979</v>
      </c>
      <c r="E277" s="257">
        <f t="shared" si="16"/>
        <v>195.88579548095979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44869</v>
      </c>
      <c r="C278" s="257">
        <v>238.32268900000003</v>
      </c>
      <c r="D278" s="258">
        <v>195.88579548095979</v>
      </c>
      <c r="E278" s="257">
        <f t="shared" si="16"/>
        <v>195.88579548095979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44870</v>
      </c>
      <c r="C279" s="257">
        <v>116.367098</v>
      </c>
      <c r="D279" s="258">
        <v>195.88579548095979</v>
      </c>
      <c r="E279" s="257">
        <f t="shared" si="16"/>
        <v>116.367098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44871</v>
      </c>
      <c r="C280" s="257">
        <v>143.60430300000002</v>
      </c>
      <c r="D280" s="258">
        <v>195.88579548095979</v>
      </c>
      <c r="E280" s="257">
        <f t="shared" si="16"/>
        <v>143.60430300000002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44872</v>
      </c>
      <c r="C281" s="257">
        <v>175.55631199999999</v>
      </c>
      <c r="D281" s="258">
        <v>195.88579548095979</v>
      </c>
      <c r="E281" s="257">
        <f t="shared" si="16"/>
        <v>175.55631199999999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44873</v>
      </c>
      <c r="C282" s="257">
        <v>236.41002</v>
      </c>
      <c r="D282" s="258">
        <v>195.88579548095979</v>
      </c>
      <c r="E282" s="257">
        <f t="shared" si="16"/>
        <v>195.88579548095979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44874</v>
      </c>
      <c r="C283" s="257">
        <v>141.32268500000001</v>
      </c>
      <c r="D283" s="258">
        <v>195.88579548095979</v>
      </c>
      <c r="E283" s="257">
        <f t="shared" si="16"/>
        <v>141.32268500000001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44875</v>
      </c>
      <c r="C284" s="257">
        <v>72.621297000000013</v>
      </c>
      <c r="D284" s="258">
        <v>195.88579548095979</v>
      </c>
      <c r="E284" s="257">
        <f t="shared" si="16"/>
        <v>72.621297000000013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44876</v>
      </c>
      <c r="C285" s="257">
        <v>180.16626399999998</v>
      </c>
      <c r="D285" s="258">
        <v>195.88579548095979</v>
      </c>
      <c r="E285" s="257">
        <f t="shared" si="16"/>
        <v>180.16626399999998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44877</v>
      </c>
      <c r="C286" s="257">
        <v>250.86212799999998</v>
      </c>
      <c r="D286" s="258">
        <v>195.88579548095979</v>
      </c>
      <c r="E286" s="257">
        <f t="shared" si="16"/>
        <v>195.88579548095979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44878</v>
      </c>
      <c r="C287" s="257">
        <v>146.40533600000001</v>
      </c>
      <c r="D287" s="258">
        <v>195.88579548095979</v>
      </c>
      <c r="E287" s="257">
        <f t="shared" si="16"/>
        <v>146.40533600000001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44879</v>
      </c>
      <c r="C288" s="257">
        <v>187.89150700000002</v>
      </c>
      <c r="D288" s="258">
        <v>195.88579548095979</v>
      </c>
      <c r="E288" s="257">
        <f t="shared" si="16"/>
        <v>187.89150700000002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44880</v>
      </c>
      <c r="C289" s="257">
        <v>347.40958699999999</v>
      </c>
      <c r="D289" s="258">
        <v>195.88579548095979</v>
      </c>
      <c r="E289" s="257">
        <f t="shared" si="16"/>
        <v>195.88579548095979</v>
      </c>
      <c r="F289" s="263"/>
      <c r="G289" s="190" t="str">
        <f t="shared" si="17"/>
        <v>N</v>
      </c>
      <c r="H289" s="259" t="str">
        <f t="shared" si="18"/>
        <v>195,9</v>
      </c>
      <c r="I289" s="260"/>
    </row>
    <row r="290" spans="1:9">
      <c r="A290" s="255">
        <f t="shared" si="19"/>
        <v>288</v>
      </c>
      <c r="B290" s="256">
        <v>44881</v>
      </c>
      <c r="C290" s="257">
        <v>390.33011399999998</v>
      </c>
      <c r="D290" s="258">
        <v>195.88579548095979</v>
      </c>
      <c r="E290" s="257">
        <f t="shared" si="16"/>
        <v>195.88579548095979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44882</v>
      </c>
      <c r="C291" s="257">
        <v>381.05672599999997</v>
      </c>
      <c r="D291" s="258">
        <v>195.88579548095979</v>
      </c>
      <c r="E291" s="257">
        <f t="shared" si="16"/>
        <v>195.88579548095979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44883</v>
      </c>
      <c r="C292" s="257">
        <v>252.001475</v>
      </c>
      <c r="D292" s="258">
        <v>195.88579548095979</v>
      </c>
      <c r="E292" s="257">
        <f t="shared" si="16"/>
        <v>195.88579548095979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44884</v>
      </c>
      <c r="C293" s="257">
        <v>333.36951799999997</v>
      </c>
      <c r="D293" s="258">
        <v>195.88579548095979</v>
      </c>
      <c r="E293" s="257">
        <f t="shared" si="16"/>
        <v>195.88579548095979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44885</v>
      </c>
      <c r="C294" s="257">
        <v>241.10924499999999</v>
      </c>
      <c r="D294" s="258">
        <v>195.88579548095979</v>
      </c>
      <c r="E294" s="257">
        <f t="shared" si="16"/>
        <v>195.88579548095979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44886</v>
      </c>
      <c r="C295" s="257">
        <v>407.86425400000002</v>
      </c>
      <c r="D295" s="258">
        <v>195.88579548095979</v>
      </c>
      <c r="E295" s="257">
        <f t="shared" si="16"/>
        <v>195.88579548095979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44887</v>
      </c>
      <c r="C296" s="257">
        <v>415.00569100000001</v>
      </c>
      <c r="D296" s="258">
        <v>195.88579548095979</v>
      </c>
      <c r="E296" s="257">
        <f t="shared" si="16"/>
        <v>195.88579548095979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44888</v>
      </c>
      <c r="C297" s="257">
        <v>355.59611600000005</v>
      </c>
      <c r="D297" s="258">
        <v>195.88579548095979</v>
      </c>
      <c r="E297" s="257">
        <f t="shared" si="16"/>
        <v>195.88579548095979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44889</v>
      </c>
      <c r="C298" s="257">
        <v>176.46814900000001</v>
      </c>
      <c r="D298" s="258">
        <v>195.88579548095979</v>
      </c>
      <c r="E298" s="257">
        <f t="shared" si="16"/>
        <v>176.46814900000001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44890</v>
      </c>
      <c r="C299" s="257">
        <v>211.492245</v>
      </c>
      <c r="D299" s="258">
        <v>195.88579548095979</v>
      </c>
      <c r="E299" s="257">
        <f t="shared" si="16"/>
        <v>195.88579548095979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44891</v>
      </c>
      <c r="C300" s="257">
        <v>136.01001200000002</v>
      </c>
      <c r="D300" s="258">
        <v>195.88579548095979</v>
      </c>
      <c r="E300" s="257">
        <f t="shared" si="16"/>
        <v>136.01001200000002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44892</v>
      </c>
      <c r="C301" s="257">
        <v>120.033357</v>
      </c>
      <c r="D301" s="258">
        <v>195.88579548095979</v>
      </c>
      <c r="E301" s="257">
        <f t="shared" si="16"/>
        <v>120.033357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44893</v>
      </c>
      <c r="C302" s="257">
        <v>314.464944</v>
      </c>
      <c r="D302" s="258">
        <v>195.88579548095979</v>
      </c>
      <c r="E302" s="257">
        <f t="shared" si="16"/>
        <v>195.88579548095979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44894</v>
      </c>
      <c r="C303" s="257">
        <v>185.585184</v>
      </c>
      <c r="D303" s="258">
        <v>195.88579548095979</v>
      </c>
      <c r="E303" s="257">
        <f t="shared" si="16"/>
        <v>185.585184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44895</v>
      </c>
      <c r="C304" s="257">
        <v>56.089641</v>
      </c>
      <c r="D304" s="258">
        <v>195.88579548095979</v>
      </c>
      <c r="E304" s="257">
        <f t="shared" si="16"/>
        <v>56.089641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44896</v>
      </c>
      <c r="C305" s="257">
        <v>155.51653300000001</v>
      </c>
      <c r="D305" s="258">
        <v>189.56689885254175</v>
      </c>
      <c r="E305" s="257">
        <f t="shared" si="16"/>
        <v>155.51653300000001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44897</v>
      </c>
      <c r="C306" s="257">
        <v>79.187899999999999</v>
      </c>
      <c r="D306" s="258">
        <v>191.2563930661255</v>
      </c>
      <c r="E306" s="257">
        <f t="shared" si="16"/>
        <v>79.187899999999999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44898</v>
      </c>
      <c r="C307" s="257">
        <v>66.065214000000012</v>
      </c>
      <c r="D307" s="258">
        <v>191.2563930661255</v>
      </c>
      <c r="E307" s="257">
        <f t="shared" si="16"/>
        <v>66.065214000000012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44899</v>
      </c>
      <c r="C308" s="257">
        <v>52.734241000000004</v>
      </c>
      <c r="D308" s="258">
        <v>191.2563930661255</v>
      </c>
      <c r="E308" s="257">
        <f t="shared" si="16"/>
        <v>52.734241000000004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44900</v>
      </c>
      <c r="C309" s="257">
        <v>129.03492500000002</v>
      </c>
      <c r="D309" s="258">
        <v>191.2563930661255</v>
      </c>
      <c r="E309" s="257">
        <f t="shared" si="16"/>
        <v>129.03492500000002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44901</v>
      </c>
      <c r="C310" s="257">
        <v>29.196757000000002</v>
      </c>
      <c r="D310" s="258">
        <v>191.2563930661255</v>
      </c>
      <c r="E310" s="257">
        <f t="shared" si="16"/>
        <v>29.196757000000002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44902</v>
      </c>
      <c r="C311" s="257">
        <v>42.074168</v>
      </c>
      <c r="D311" s="258">
        <v>191.2563930661255</v>
      </c>
      <c r="E311" s="257">
        <f t="shared" si="16"/>
        <v>42.074168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44903</v>
      </c>
      <c r="C312" s="257">
        <v>177.85182599999999</v>
      </c>
      <c r="D312" s="258">
        <v>191.2563930661255</v>
      </c>
      <c r="E312" s="257">
        <f t="shared" si="16"/>
        <v>177.85182599999999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44904</v>
      </c>
      <c r="C313" s="257">
        <v>178.00170900000001</v>
      </c>
      <c r="D313" s="258">
        <v>191.2563930661255</v>
      </c>
      <c r="E313" s="257">
        <f t="shared" si="16"/>
        <v>178.00170900000001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44905</v>
      </c>
      <c r="C314" s="257">
        <v>250.73025799999999</v>
      </c>
      <c r="D314" s="258">
        <v>191.2563930661255</v>
      </c>
      <c r="E314" s="257">
        <f t="shared" si="16"/>
        <v>191.2563930661255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44906</v>
      </c>
      <c r="C315" s="257">
        <v>140.70862700000001</v>
      </c>
      <c r="D315" s="258">
        <v>191.2563930661255</v>
      </c>
      <c r="E315" s="257">
        <f t="shared" si="16"/>
        <v>140.70862700000001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44907</v>
      </c>
      <c r="C316" s="257">
        <v>343.04378199999996</v>
      </c>
      <c r="D316" s="258">
        <v>191.2563930661255</v>
      </c>
      <c r="E316" s="257">
        <f t="shared" si="16"/>
        <v>191.2563930661255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44908</v>
      </c>
      <c r="C317" s="257">
        <v>284.69132999999999</v>
      </c>
      <c r="D317" s="258">
        <v>191.2563930661255</v>
      </c>
      <c r="E317" s="257">
        <f t="shared" si="16"/>
        <v>191.2563930661255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44909</v>
      </c>
      <c r="C318" s="257">
        <v>243.12623400000001</v>
      </c>
      <c r="D318" s="258">
        <v>191.2563930661255</v>
      </c>
      <c r="E318" s="257">
        <f t="shared" si="16"/>
        <v>191.2563930661255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44910</v>
      </c>
      <c r="C319" s="257">
        <v>189.77288799999999</v>
      </c>
      <c r="D319" s="258">
        <v>191.2563930661255</v>
      </c>
      <c r="E319" s="257">
        <f t="shared" si="16"/>
        <v>189.77288799999999</v>
      </c>
      <c r="F319" s="263"/>
      <c r="G319" s="190" t="str">
        <f t="shared" si="17"/>
        <v>D</v>
      </c>
      <c r="H319" s="259" t="str">
        <f t="shared" si="18"/>
        <v>191,3</v>
      </c>
      <c r="I319" s="260"/>
    </row>
    <row r="320" spans="1:9">
      <c r="A320" s="255">
        <f t="shared" si="19"/>
        <v>318</v>
      </c>
      <c r="B320" s="256">
        <v>44911</v>
      </c>
      <c r="C320" s="257">
        <v>139.390693</v>
      </c>
      <c r="D320" s="258">
        <v>191.2563930661255</v>
      </c>
      <c r="E320" s="257">
        <f t="shared" si="16"/>
        <v>139.390693</v>
      </c>
      <c r="F320" s="263"/>
      <c r="G320" s="190" t="str">
        <f t="shared" si="17"/>
        <v/>
      </c>
      <c r="H320" s="259" t="str">
        <f t="shared" si="18"/>
        <v/>
      </c>
      <c r="I320" s="260"/>
    </row>
    <row r="321" spans="1:9">
      <c r="A321" s="255">
        <f t="shared" si="19"/>
        <v>319</v>
      </c>
      <c r="B321" s="256">
        <v>44912</v>
      </c>
      <c r="C321" s="257">
        <v>58.323466000000003</v>
      </c>
      <c r="D321" s="258">
        <v>191.2563930661255</v>
      </c>
      <c r="E321" s="257">
        <f t="shared" si="16"/>
        <v>58.323466000000003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44913</v>
      </c>
      <c r="C322" s="257">
        <v>185.34718100000001</v>
      </c>
      <c r="D322" s="258">
        <v>191.2563930661255</v>
      </c>
      <c r="E322" s="257">
        <f t="shared" si="16"/>
        <v>185.34718100000001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44914</v>
      </c>
      <c r="C323" s="257">
        <v>251.11472800000001</v>
      </c>
      <c r="D323" s="258">
        <v>191.2563930661255</v>
      </c>
      <c r="E323" s="257">
        <f t="shared" ref="E323:E381" si="20">IF(C323&gt;D323,D323,C323)</f>
        <v>191.2563930661255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44915</v>
      </c>
      <c r="C324" s="257">
        <v>283.64104100000003</v>
      </c>
      <c r="D324" s="258">
        <v>191.2563930661255</v>
      </c>
      <c r="E324" s="257">
        <f t="shared" si="20"/>
        <v>191.2563930661255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44916</v>
      </c>
      <c r="C325" s="257">
        <v>319.57085000000001</v>
      </c>
      <c r="D325" s="258">
        <v>191.2563930661255</v>
      </c>
      <c r="E325" s="257">
        <f t="shared" si="20"/>
        <v>191.2563930661255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44917</v>
      </c>
      <c r="C326" s="257">
        <v>298.98524900000001</v>
      </c>
      <c r="D326" s="258">
        <v>191.2563930661255</v>
      </c>
      <c r="E326" s="257">
        <f t="shared" si="20"/>
        <v>191.2563930661255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44918</v>
      </c>
      <c r="C327" s="257">
        <v>261.61560499999996</v>
      </c>
      <c r="D327" s="258">
        <v>191.2563930661255</v>
      </c>
      <c r="E327" s="257">
        <f t="shared" si="20"/>
        <v>191.2563930661255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44919</v>
      </c>
      <c r="C328" s="257">
        <v>173.962073</v>
      </c>
      <c r="D328" s="258">
        <v>191.2563930661255</v>
      </c>
      <c r="E328" s="257">
        <f t="shared" si="20"/>
        <v>173.962073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44920</v>
      </c>
      <c r="C329" s="257">
        <v>170.491027</v>
      </c>
      <c r="D329" s="258">
        <v>191.2563930661255</v>
      </c>
      <c r="E329" s="257">
        <f t="shared" si="20"/>
        <v>170.491027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44921</v>
      </c>
      <c r="C330" s="257">
        <v>56.465977000000002</v>
      </c>
      <c r="D330" s="258">
        <v>191.2563930661255</v>
      </c>
      <c r="E330" s="257">
        <f t="shared" si="20"/>
        <v>56.465977000000002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44922</v>
      </c>
      <c r="C331" s="257">
        <v>66.91897800000001</v>
      </c>
      <c r="D331" s="258">
        <v>191.2563930661255</v>
      </c>
      <c r="E331" s="257">
        <f t="shared" si="20"/>
        <v>66.91897800000001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44923</v>
      </c>
      <c r="C332" s="257">
        <v>198.117152</v>
      </c>
      <c r="D332" s="258">
        <v>191.2563930661255</v>
      </c>
      <c r="E332" s="257">
        <f t="shared" si="20"/>
        <v>191.2563930661255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44924</v>
      </c>
      <c r="C333" s="257">
        <v>237.439018</v>
      </c>
      <c r="D333" s="258">
        <v>191.2563930661255</v>
      </c>
      <c r="E333" s="257">
        <f t="shared" si="20"/>
        <v>191.2563930661255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44925</v>
      </c>
      <c r="C334" s="257">
        <v>315.19385</v>
      </c>
      <c r="D334" s="258">
        <v>191.2563930661255</v>
      </c>
      <c r="E334" s="257">
        <f t="shared" si="20"/>
        <v>191.2563930661255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44926</v>
      </c>
      <c r="C335" s="257">
        <v>168.84421799999998</v>
      </c>
      <c r="D335" s="258">
        <v>191.2563930661255</v>
      </c>
      <c r="E335" s="257">
        <f>IF(C335&gt;D335,D335,C335)</f>
        <v>168.84421799999998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44927</v>
      </c>
      <c r="C336" s="257">
        <v>160.935801</v>
      </c>
      <c r="D336" s="258">
        <v>225.3426822915697</v>
      </c>
      <c r="E336" s="257">
        <f t="shared" si="20"/>
        <v>160.935801</v>
      </c>
      <c r="F336" s="260">
        <f>YEAR(B336)</f>
        <v>2023</v>
      </c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44928</v>
      </c>
      <c r="C337" s="257">
        <v>96.966331999999994</v>
      </c>
      <c r="D337" s="258">
        <v>225.3426822915697</v>
      </c>
      <c r="E337" s="257">
        <f t="shared" si="20"/>
        <v>96.966331999999994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44929</v>
      </c>
      <c r="C338" s="257">
        <v>69.069948999999994</v>
      </c>
      <c r="D338" s="258">
        <v>225.3426822915697</v>
      </c>
      <c r="E338" s="257">
        <f t="shared" si="20"/>
        <v>69.069948999999994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44930</v>
      </c>
      <c r="C339" s="257">
        <v>65.706111000000007</v>
      </c>
      <c r="D339" s="258">
        <v>225.3426822915697</v>
      </c>
      <c r="E339" s="257">
        <f t="shared" si="20"/>
        <v>65.706111000000007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44931</v>
      </c>
      <c r="C340" s="257">
        <v>43.798284000000002</v>
      </c>
      <c r="D340" s="258">
        <v>225.3426822915697</v>
      </c>
      <c r="E340" s="257">
        <f t="shared" si="20"/>
        <v>43.798284000000002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44932</v>
      </c>
      <c r="C341" s="257">
        <v>84.453948999999994</v>
      </c>
      <c r="D341" s="258">
        <v>225.3426822915697</v>
      </c>
      <c r="E341" s="257">
        <f t="shared" si="20"/>
        <v>84.453948999999994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44933</v>
      </c>
      <c r="C342" s="257">
        <v>304.92775300000005</v>
      </c>
      <c r="D342" s="258">
        <v>225.3426822915697</v>
      </c>
      <c r="E342" s="257">
        <f t="shared" si="20"/>
        <v>225.3426822915697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44934</v>
      </c>
      <c r="C343" s="257">
        <v>373.82909100000001</v>
      </c>
      <c r="D343" s="258">
        <v>225.3426822915697</v>
      </c>
      <c r="E343" s="257">
        <f t="shared" si="20"/>
        <v>225.3426822915697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44935</v>
      </c>
      <c r="C344" s="257">
        <v>299.40650099999999</v>
      </c>
      <c r="D344" s="258">
        <v>225.3426822915697</v>
      </c>
      <c r="E344" s="257">
        <f t="shared" si="20"/>
        <v>225.3426822915697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44936</v>
      </c>
      <c r="C345" s="257">
        <v>208.80787000000004</v>
      </c>
      <c r="D345" s="258">
        <v>225.3426822915697</v>
      </c>
      <c r="E345" s="257">
        <f t="shared" si="20"/>
        <v>208.80787000000004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44937</v>
      </c>
      <c r="C346" s="257">
        <v>197.88169099999999</v>
      </c>
      <c r="D346" s="258">
        <v>225.3426822915697</v>
      </c>
      <c r="E346" s="257">
        <f t="shared" si="20"/>
        <v>197.88169099999999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44938</v>
      </c>
      <c r="C347" s="257">
        <v>148.073992</v>
      </c>
      <c r="D347" s="258">
        <v>225.3426822915697</v>
      </c>
      <c r="E347" s="257">
        <f t="shared" si="20"/>
        <v>148.073992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44939</v>
      </c>
      <c r="C348" s="257">
        <v>150.789468</v>
      </c>
      <c r="D348" s="258">
        <v>225.3426822915697</v>
      </c>
      <c r="E348" s="257">
        <f t="shared" si="20"/>
        <v>150.789468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44940</v>
      </c>
      <c r="C349" s="257">
        <v>180.418012</v>
      </c>
      <c r="D349" s="258">
        <v>225.3426822915697</v>
      </c>
      <c r="E349" s="257">
        <f t="shared" si="20"/>
        <v>180.418012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44941</v>
      </c>
      <c r="C350" s="257">
        <v>286.82453100000004</v>
      </c>
      <c r="D350" s="258">
        <v>225.3426822915697</v>
      </c>
      <c r="E350" s="257">
        <f t="shared" si="20"/>
        <v>225.3426822915697</v>
      </c>
      <c r="F350" s="263"/>
      <c r="G350" s="190" t="str">
        <f t="shared" si="21"/>
        <v>E</v>
      </c>
      <c r="H350" s="259" t="str">
        <f t="shared" si="22"/>
        <v>225,3</v>
      </c>
      <c r="I350" s="260"/>
    </row>
    <row r="351" spans="1:9">
      <c r="A351" s="255">
        <f t="shared" si="23"/>
        <v>349</v>
      </c>
      <c r="B351" s="256">
        <v>44942</v>
      </c>
      <c r="C351" s="257">
        <v>399.92026299999998</v>
      </c>
      <c r="D351" s="258">
        <v>225.3426822915697</v>
      </c>
      <c r="E351" s="257">
        <f t="shared" si="20"/>
        <v>225.3426822915697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44943</v>
      </c>
      <c r="C352" s="257">
        <v>390.49647299999998</v>
      </c>
      <c r="D352" s="258">
        <v>225.3426822915697</v>
      </c>
      <c r="E352" s="257">
        <f t="shared" si="20"/>
        <v>225.3426822915697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44944</v>
      </c>
      <c r="C353" s="257">
        <v>357.39378199999999</v>
      </c>
      <c r="D353" s="258">
        <v>225.3426822915697</v>
      </c>
      <c r="E353" s="257">
        <f t="shared" si="20"/>
        <v>225.3426822915697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44945</v>
      </c>
      <c r="C354" s="257">
        <v>371.03471000000002</v>
      </c>
      <c r="D354" s="258">
        <v>225.3426822915697</v>
      </c>
      <c r="E354" s="257">
        <f t="shared" si="20"/>
        <v>225.3426822915697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44946</v>
      </c>
      <c r="C355" s="257">
        <v>271.803315</v>
      </c>
      <c r="D355" s="258">
        <v>225.3426822915697</v>
      </c>
      <c r="E355" s="257">
        <f t="shared" si="20"/>
        <v>225.3426822915697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44947</v>
      </c>
      <c r="C356" s="257">
        <v>270.59378500000003</v>
      </c>
      <c r="D356" s="258">
        <v>225.3426822915697</v>
      </c>
      <c r="E356" s="257">
        <f t="shared" si="20"/>
        <v>225.3426822915697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44948</v>
      </c>
      <c r="C357" s="257">
        <v>289.447138</v>
      </c>
      <c r="D357" s="258">
        <v>225.3426822915697</v>
      </c>
      <c r="E357" s="257">
        <f t="shared" si="20"/>
        <v>225.3426822915697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44949</v>
      </c>
      <c r="C358" s="257">
        <v>311.17062600000003</v>
      </c>
      <c r="D358" s="258">
        <v>225.3426822915697</v>
      </c>
      <c r="E358" s="257">
        <f t="shared" si="20"/>
        <v>225.3426822915697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44950</v>
      </c>
      <c r="C359" s="257">
        <v>235.11200200000002</v>
      </c>
      <c r="D359" s="258">
        <v>225.3426822915697</v>
      </c>
      <c r="E359" s="257">
        <f t="shared" si="20"/>
        <v>225.3426822915697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44951</v>
      </c>
      <c r="C360" s="257">
        <v>219.82315800000001</v>
      </c>
      <c r="D360" s="258">
        <v>225.3426822915697</v>
      </c>
      <c r="E360" s="257">
        <f t="shared" si="20"/>
        <v>219.82315800000001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44952</v>
      </c>
      <c r="C361" s="257">
        <v>314.12311499999998</v>
      </c>
      <c r="D361" s="258">
        <v>225.3426822915697</v>
      </c>
      <c r="E361" s="257">
        <f t="shared" si="20"/>
        <v>225.3426822915697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44953</v>
      </c>
      <c r="C362" s="257">
        <v>340.81228999999996</v>
      </c>
      <c r="D362" s="258">
        <v>225.3426822915697</v>
      </c>
      <c r="E362" s="257">
        <f t="shared" si="20"/>
        <v>225.3426822915697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44954</v>
      </c>
      <c r="C363" s="257">
        <v>304.66285800000003</v>
      </c>
      <c r="D363" s="258">
        <v>225.3426822915697</v>
      </c>
      <c r="E363" s="257">
        <f t="shared" si="20"/>
        <v>225.3426822915697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44955</v>
      </c>
      <c r="C364" s="257">
        <v>230.62103900000002</v>
      </c>
      <c r="D364" s="258">
        <v>225.3426822915697</v>
      </c>
      <c r="E364" s="257">
        <f t="shared" si="20"/>
        <v>225.3426822915697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44956</v>
      </c>
      <c r="C365" s="257">
        <v>154.95181599999998</v>
      </c>
      <c r="D365" s="258">
        <v>225.3426822915697</v>
      </c>
      <c r="E365" s="257">
        <f t="shared" si="20"/>
        <v>154.95181599999998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44957</v>
      </c>
      <c r="C366" s="257">
        <v>209.53903200000002</v>
      </c>
      <c r="D366" s="258">
        <v>225.3426822915697</v>
      </c>
      <c r="E366" s="257">
        <f t="shared" si="20"/>
        <v>209.53903200000002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44958</v>
      </c>
      <c r="C367" s="257">
        <v>214.66819099999998</v>
      </c>
      <c r="D367" s="258">
        <v>228.58529416359906</v>
      </c>
      <c r="E367" s="257">
        <f t="shared" si="20"/>
        <v>214.66819099999998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44959</v>
      </c>
      <c r="C368" s="257">
        <v>113.531948</v>
      </c>
      <c r="D368" s="258">
        <v>228.58529416359906</v>
      </c>
      <c r="E368" s="257">
        <f t="shared" si="20"/>
        <v>113.531948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44960</v>
      </c>
      <c r="C369" s="257">
        <v>62.026834000000001</v>
      </c>
      <c r="D369" s="258">
        <v>228.58529416359906</v>
      </c>
      <c r="E369" s="257">
        <f t="shared" si="20"/>
        <v>62.026834000000001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44961</v>
      </c>
      <c r="C370" s="257">
        <v>186.65705500000001</v>
      </c>
      <c r="D370" s="258">
        <v>228.58529416359906</v>
      </c>
      <c r="E370" s="257">
        <f t="shared" si="20"/>
        <v>186.65705500000001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44962</v>
      </c>
      <c r="C371" s="257">
        <v>282.58626600000002</v>
      </c>
      <c r="D371" s="258">
        <v>228.58529416359906</v>
      </c>
      <c r="E371" s="257">
        <f t="shared" si="20"/>
        <v>228.58529416359906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44963</v>
      </c>
      <c r="C372" s="257">
        <v>276.83534900000001</v>
      </c>
      <c r="D372" s="258">
        <v>228.58529416359906</v>
      </c>
      <c r="E372" s="257">
        <f t="shared" si="20"/>
        <v>228.58529416359906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44964</v>
      </c>
      <c r="C373" s="257">
        <v>188.20928000000001</v>
      </c>
      <c r="D373" s="258">
        <v>228.58529416359906</v>
      </c>
      <c r="E373" s="257">
        <f t="shared" si="20"/>
        <v>188.20928000000001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44965</v>
      </c>
      <c r="C374" s="257">
        <v>171.25630999999998</v>
      </c>
      <c r="D374" s="258">
        <v>228.58529416359906</v>
      </c>
      <c r="E374" s="257">
        <f t="shared" si="20"/>
        <v>171.25630999999998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44966</v>
      </c>
      <c r="C375" s="257">
        <v>137.45270300000001</v>
      </c>
      <c r="D375" s="258">
        <v>228.58529416359906</v>
      </c>
      <c r="E375" s="257">
        <f t="shared" si="20"/>
        <v>137.45270300000001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44967</v>
      </c>
      <c r="C376" s="257">
        <v>127.43710400000001</v>
      </c>
      <c r="D376" s="258">
        <v>228.58529416359906</v>
      </c>
      <c r="E376" s="257">
        <f t="shared" si="20"/>
        <v>127.43710400000001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44968</v>
      </c>
      <c r="C377" s="257">
        <v>156.803438</v>
      </c>
      <c r="D377" s="258">
        <v>228.58529416359906</v>
      </c>
      <c r="E377" s="257">
        <f t="shared" si="20"/>
        <v>156.803438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44969</v>
      </c>
      <c r="C378" s="257">
        <v>146.98482899999999</v>
      </c>
      <c r="D378" s="258">
        <v>228.58529416359906</v>
      </c>
      <c r="E378" s="257">
        <f t="shared" si="20"/>
        <v>146.98482899999999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44970</v>
      </c>
      <c r="C379" s="257">
        <v>153.12428299999999</v>
      </c>
      <c r="D379" s="258">
        <v>228.58529416359906</v>
      </c>
      <c r="E379" s="257">
        <f t="shared" si="20"/>
        <v>153.12428299999999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44971</v>
      </c>
      <c r="C380" s="257">
        <v>216.527355</v>
      </c>
      <c r="D380" s="258">
        <v>228.58529416359906</v>
      </c>
      <c r="E380" s="257">
        <f t="shared" si="20"/>
        <v>216.527355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44972</v>
      </c>
      <c r="C381" s="257">
        <v>116.140531</v>
      </c>
      <c r="D381" s="258">
        <v>228.58529416359906</v>
      </c>
      <c r="E381" s="257">
        <f t="shared" si="20"/>
        <v>116.140531</v>
      </c>
      <c r="F381" s="263"/>
      <c r="G381" s="190" t="str">
        <f t="shared" si="21"/>
        <v>F</v>
      </c>
      <c r="H381" s="259" t="str">
        <f t="shared" si="22"/>
        <v>228,6</v>
      </c>
      <c r="I381" s="260"/>
    </row>
    <row r="382" spans="1:9">
      <c r="A382" s="255">
        <f t="shared" si="23"/>
        <v>380</v>
      </c>
      <c r="B382" s="256">
        <v>44973</v>
      </c>
      <c r="C382" s="257">
        <v>58.767522</v>
      </c>
      <c r="D382" s="258">
        <v>228.58529416359906</v>
      </c>
      <c r="E382" s="257">
        <f t="shared" ref="E382:E390" si="24">IF(C382&gt;D382,D382,C382)</f>
        <v>58.767522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44974</v>
      </c>
      <c r="C383" s="257">
        <v>135.07408600000002</v>
      </c>
      <c r="D383" s="258">
        <v>228.58529416359906</v>
      </c>
      <c r="E383" s="257">
        <f t="shared" si="24"/>
        <v>135.07408600000002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44975</v>
      </c>
      <c r="C384" s="257">
        <v>108.783957</v>
      </c>
      <c r="D384" s="258">
        <v>228.58529416359906</v>
      </c>
      <c r="E384" s="257">
        <f t="shared" si="24"/>
        <v>108.783957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44976</v>
      </c>
      <c r="C385" s="257">
        <v>119.477476</v>
      </c>
      <c r="D385" s="258">
        <v>228.58529416359906</v>
      </c>
      <c r="E385" s="257">
        <f t="shared" si="24"/>
        <v>119.477476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44977</v>
      </c>
      <c r="C386" s="257">
        <v>140.929328</v>
      </c>
      <c r="D386" s="258">
        <v>228.58529416359906</v>
      </c>
      <c r="E386" s="257">
        <f t="shared" si="24"/>
        <v>140.929328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44978</v>
      </c>
      <c r="C387" s="257">
        <v>71.582761000000005</v>
      </c>
      <c r="D387" s="258">
        <v>228.58529416359906</v>
      </c>
      <c r="E387" s="257">
        <f t="shared" si="24"/>
        <v>71.582761000000005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44979</v>
      </c>
      <c r="C388" s="257">
        <v>61.505489999999995</v>
      </c>
      <c r="D388" s="258">
        <v>228.58529416359906</v>
      </c>
      <c r="E388" s="257">
        <f t="shared" si="24"/>
        <v>61.505489999999995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44980</v>
      </c>
      <c r="C389" s="257">
        <v>149.07123499999997</v>
      </c>
      <c r="D389" s="258">
        <v>228.58529416359906</v>
      </c>
      <c r="E389" s="257">
        <f t="shared" si="24"/>
        <v>149.07123499999997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44981</v>
      </c>
      <c r="C390" s="257">
        <v>73.495833000000005</v>
      </c>
      <c r="D390" s="258">
        <v>228.58529416359906</v>
      </c>
      <c r="E390" s="257">
        <f t="shared" si="24"/>
        <v>73.495833000000005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44982</v>
      </c>
      <c r="C391" s="257">
        <v>106.81062300000001</v>
      </c>
      <c r="D391" s="258">
        <v>228.58529416359906</v>
      </c>
      <c r="E391" s="257">
        <f t="shared" ref="E391:E454" si="28">IF(C391&gt;D391,D391,C391)</f>
        <v>106.81062300000001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44983</v>
      </c>
      <c r="C392" s="257">
        <v>348.68088700000004</v>
      </c>
      <c r="D392" s="258">
        <v>228.58529416359906</v>
      </c>
      <c r="E392" s="257">
        <f t="shared" si="28"/>
        <v>228.58529416359906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44984</v>
      </c>
      <c r="C393" s="257">
        <v>400.084452</v>
      </c>
      <c r="D393" s="258">
        <v>228.58529416359906</v>
      </c>
      <c r="E393" s="257">
        <f t="shared" si="28"/>
        <v>228.58529416359906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44985</v>
      </c>
      <c r="C394" s="257">
        <v>323.71440899999999</v>
      </c>
      <c r="D394" s="258">
        <v>228.58529416359906</v>
      </c>
      <c r="E394" s="257">
        <f t="shared" si="28"/>
        <v>228.58529416359906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44986</v>
      </c>
      <c r="C395" s="257">
        <v>185.51078700000002</v>
      </c>
      <c r="D395" s="258">
        <v>223.06572861608007</v>
      </c>
      <c r="E395" s="257">
        <f t="shared" si="28"/>
        <v>185.51078700000002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44987</v>
      </c>
      <c r="C396" s="257">
        <v>213.27336600000001</v>
      </c>
      <c r="D396" s="258">
        <v>223.06572861608007</v>
      </c>
      <c r="E396" s="257">
        <f t="shared" si="28"/>
        <v>213.27336600000001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44988</v>
      </c>
      <c r="C397" s="257">
        <v>186.28090899999998</v>
      </c>
      <c r="D397" s="258">
        <v>223.06572861608007</v>
      </c>
      <c r="E397" s="257">
        <f t="shared" si="28"/>
        <v>186.28090899999998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44989</v>
      </c>
      <c r="C398" s="257">
        <v>100.62124899999999</v>
      </c>
      <c r="D398" s="258">
        <v>223.06572861608007</v>
      </c>
      <c r="E398" s="257">
        <f t="shared" si="28"/>
        <v>100.62124899999999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44990</v>
      </c>
      <c r="C399" s="257">
        <v>62.971556</v>
      </c>
      <c r="D399" s="258">
        <v>223.06572861608007</v>
      </c>
      <c r="E399" s="257">
        <f t="shared" si="28"/>
        <v>62.971556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44991</v>
      </c>
      <c r="C400" s="257">
        <v>150.92666299999999</v>
      </c>
      <c r="D400" s="258">
        <v>223.06572861608007</v>
      </c>
      <c r="E400" s="257">
        <f t="shared" si="28"/>
        <v>150.92666299999999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44992</v>
      </c>
      <c r="C401" s="257">
        <v>337.30533299999996</v>
      </c>
      <c r="D401" s="258">
        <v>223.06572861608007</v>
      </c>
      <c r="E401" s="257">
        <f t="shared" si="28"/>
        <v>223.06572861608007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44993</v>
      </c>
      <c r="C402" s="257">
        <v>391.77536400000002</v>
      </c>
      <c r="D402" s="258">
        <v>223.06572861608007</v>
      </c>
      <c r="E402" s="257">
        <f t="shared" si="28"/>
        <v>223.06572861608007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44994</v>
      </c>
      <c r="C403" s="257">
        <v>411.17823099999998</v>
      </c>
      <c r="D403" s="258">
        <v>223.06572861608007</v>
      </c>
      <c r="E403" s="257">
        <f t="shared" si="28"/>
        <v>223.06572861608007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44995</v>
      </c>
      <c r="C404" s="257">
        <v>388.94542300000001</v>
      </c>
      <c r="D404" s="258">
        <v>223.06572861608007</v>
      </c>
      <c r="E404" s="257">
        <f t="shared" si="28"/>
        <v>223.06572861608007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44996</v>
      </c>
      <c r="C405" s="257">
        <v>345.72032299999995</v>
      </c>
      <c r="D405" s="258">
        <v>223.06572861608007</v>
      </c>
      <c r="E405" s="257">
        <f t="shared" si="28"/>
        <v>223.06572861608007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44997</v>
      </c>
      <c r="C406" s="257">
        <v>178.25108700000001</v>
      </c>
      <c r="D406" s="258">
        <v>223.06572861608007</v>
      </c>
      <c r="E406" s="257">
        <f t="shared" si="28"/>
        <v>178.25108700000001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44998</v>
      </c>
      <c r="C407" s="257">
        <v>287.552235</v>
      </c>
      <c r="D407" s="258">
        <v>223.06572861608007</v>
      </c>
      <c r="E407" s="257">
        <f t="shared" si="28"/>
        <v>223.06572861608007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44999</v>
      </c>
      <c r="C408" s="257">
        <v>257.378918</v>
      </c>
      <c r="D408" s="258">
        <v>223.06572861608007</v>
      </c>
      <c r="E408" s="257">
        <f t="shared" si="28"/>
        <v>223.06572861608007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45000</v>
      </c>
      <c r="C409" s="257">
        <v>90.627562000000012</v>
      </c>
      <c r="D409" s="258">
        <v>223.06572861608007</v>
      </c>
      <c r="E409" s="257">
        <f t="shared" si="28"/>
        <v>90.627562000000012</v>
      </c>
      <c r="F409" s="263"/>
      <c r="G409" s="190" t="str">
        <f t="shared" si="25"/>
        <v>M</v>
      </c>
      <c r="H409" s="259" t="str">
        <f t="shared" si="26"/>
        <v>223,1</v>
      </c>
      <c r="I409" s="260"/>
    </row>
    <row r="410" spans="1:9">
      <c r="A410" s="255">
        <f t="shared" si="27"/>
        <v>408</v>
      </c>
      <c r="B410" s="256">
        <v>45001</v>
      </c>
      <c r="C410" s="257">
        <v>230.26651500000003</v>
      </c>
      <c r="D410" s="258">
        <v>223.06572861608007</v>
      </c>
      <c r="E410" s="257">
        <f t="shared" si="28"/>
        <v>223.06572861608007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45002</v>
      </c>
      <c r="C411" s="257">
        <v>279.31890199999998</v>
      </c>
      <c r="D411" s="258">
        <v>223.06572861608007</v>
      </c>
      <c r="E411" s="257">
        <f t="shared" si="28"/>
        <v>223.06572861608007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45003</v>
      </c>
      <c r="C412" s="257">
        <v>180.768044</v>
      </c>
      <c r="D412" s="258">
        <v>223.06572861608007</v>
      </c>
      <c r="E412" s="257">
        <f t="shared" si="28"/>
        <v>180.768044</v>
      </c>
      <c r="F412" s="263"/>
      <c r="G412" s="190" t="str">
        <f t="shared" si="25"/>
        <v/>
      </c>
      <c r="H412" s="259" t="str">
        <f t="shared" si="26"/>
        <v/>
      </c>
      <c r="I412" s="260"/>
    </row>
    <row r="413" spans="1:9">
      <c r="A413" s="255">
        <f t="shared" si="27"/>
        <v>411</v>
      </c>
      <c r="B413" s="256">
        <v>45004</v>
      </c>
      <c r="C413" s="257">
        <v>86.936888999999994</v>
      </c>
      <c r="D413" s="258">
        <v>223.06572861608007</v>
      </c>
      <c r="E413" s="257">
        <f t="shared" si="28"/>
        <v>86.936888999999994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45005</v>
      </c>
      <c r="C414" s="257">
        <v>70.575761</v>
      </c>
      <c r="D414" s="258">
        <v>223.06572861608007</v>
      </c>
      <c r="E414" s="257">
        <f t="shared" si="28"/>
        <v>70.575761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45006</v>
      </c>
      <c r="C415" s="257">
        <v>55.322572000000001</v>
      </c>
      <c r="D415" s="258">
        <v>223.06572861608007</v>
      </c>
      <c r="E415" s="257">
        <f t="shared" si="28"/>
        <v>55.322572000000001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45007</v>
      </c>
      <c r="C416" s="257">
        <v>123.57921499999999</v>
      </c>
      <c r="D416" s="258">
        <v>223.06572861608007</v>
      </c>
      <c r="E416" s="257">
        <f t="shared" si="28"/>
        <v>123.57921499999999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45008</v>
      </c>
      <c r="C417" s="257">
        <v>202.28049599999997</v>
      </c>
      <c r="D417" s="258">
        <v>223.06572861608007</v>
      </c>
      <c r="E417" s="257">
        <f t="shared" si="28"/>
        <v>202.28049599999997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45009</v>
      </c>
      <c r="C418" s="257">
        <v>251.90721599999998</v>
      </c>
      <c r="D418" s="258">
        <v>223.06572861608007</v>
      </c>
      <c r="E418" s="257">
        <f t="shared" si="28"/>
        <v>223.06572861608007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45010</v>
      </c>
      <c r="C419" s="257">
        <v>161.71668300000002</v>
      </c>
      <c r="D419" s="258">
        <v>223.06572861608007</v>
      </c>
      <c r="E419" s="257">
        <f t="shared" si="28"/>
        <v>161.71668300000002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45011</v>
      </c>
      <c r="C420" s="257">
        <v>252.652513</v>
      </c>
      <c r="D420" s="258">
        <v>223.06572861608007</v>
      </c>
      <c r="E420" s="257">
        <f t="shared" si="28"/>
        <v>223.06572861608007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45012</v>
      </c>
      <c r="C421" s="257">
        <v>167.026746</v>
      </c>
      <c r="D421" s="258">
        <v>223.06572861608007</v>
      </c>
      <c r="E421" s="257">
        <f t="shared" si="28"/>
        <v>167.026746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45013</v>
      </c>
      <c r="C422" s="257">
        <v>105.001492</v>
      </c>
      <c r="D422" s="258">
        <v>223.06572861608007</v>
      </c>
      <c r="E422" s="257">
        <f t="shared" si="28"/>
        <v>105.001492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45014</v>
      </c>
      <c r="C423" s="257">
        <v>205.62717900000001</v>
      </c>
      <c r="D423" s="258">
        <v>223.06572861608007</v>
      </c>
      <c r="E423" s="257">
        <f t="shared" si="28"/>
        <v>205.62717900000001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45015</v>
      </c>
      <c r="C424" s="257">
        <v>255.42212700000002</v>
      </c>
      <c r="D424" s="258">
        <v>223.06572861608007</v>
      </c>
      <c r="E424" s="257">
        <f t="shared" si="28"/>
        <v>223.06572861608007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45016</v>
      </c>
      <c r="C425" s="257">
        <v>369.47750099999996</v>
      </c>
      <c r="D425" s="258">
        <v>223.06572861608007</v>
      </c>
      <c r="E425" s="257">
        <f t="shared" si="28"/>
        <v>223.06572861608007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45017</v>
      </c>
      <c r="C426" s="257">
        <v>277.52818700000006</v>
      </c>
      <c r="D426" s="258">
        <v>178.25319657337067</v>
      </c>
      <c r="E426" s="257">
        <f t="shared" si="28"/>
        <v>178.25319657337067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45018</v>
      </c>
      <c r="C427" s="257">
        <v>236.83952899999997</v>
      </c>
      <c r="D427" s="258">
        <v>178.25319657337067</v>
      </c>
      <c r="E427" s="257">
        <f t="shared" si="28"/>
        <v>178.25319657337067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45019</v>
      </c>
      <c r="C428" s="257">
        <v>168.990081</v>
      </c>
      <c r="D428" s="258">
        <v>178.25319657337067</v>
      </c>
      <c r="E428" s="257">
        <f t="shared" si="28"/>
        <v>168.990081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45020</v>
      </c>
      <c r="C429" s="257">
        <v>252.24863399999998</v>
      </c>
      <c r="D429" s="258">
        <v>178.25319657337067</v>
      </c>
      <c r="E429" s="257">
        <f t="shared" si="28"/>
        <v>178.25319657337067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45021</v>
      </c>
      <c r="C430" s="257">
        <v>133.22213300000001</v>
      </c>
      <c r="D430" s="258">
        <v>178.25319657337067</v>
      </c>
      <c r="E430" s="257">
        <f t="shared" si="28"/>
        <v>133.22213300000001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45022</v>
      </c>
      <c r="C431" s="257">
        <v>123.136791</v>
      </c>
      <c r="D431" s="258">
        <v>178.25319657337067</v>
      </c>
      <c r="E431" s="257">
        <f t="shared" si="28"/>
        <v>123.136791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45023</v>
      </c>
      <c r="C432" s="257">
        <v>72.104573000000002</v>
      </c>
      <c r="D432" s="258">
        <v>178.25319657337067</v>
      </c>
      <c r="E432" s="257">
        <f t="shared" si="28"/>
        <v>72.104573000000002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45024</v>
      </c>
      <c r="C433" s="257">
        <v>63.974471999999999</v>
      </c>
      <c r="D433" s="258">
        <v>178.25319657337067</v>
      </c>
      <c r="E433" s="257">
        <f t="shared" si="28"/>
        <v>63.974471999999999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45025</v>
      </c>
      <c r="C434" s="257">
        <v>58.373131000000001</v>
      </c>
      <c r="D434" s="258">
        <v>178.25319657337067</v>
      </c>
      <c r="E434" s="257">
        <f t="shared" si="28"/>
        <v>58.373131000000001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45026</v>
      </c>
      <c r="C435" s="257">
        <v>105.38276399999999</v>
      </c>
      <c r="D435" s="258">
        <v>178.25319657337067</v>
      </c>
      <c r="E435" s="257">
        <f t="shared" si="28"/>
        <v>105.38276399999999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45027</v>
      </c>
      <c r="C436" s="257">
        <v>129.31162900000001</v>
      </c>
      <c r="D436" s="258">
        <v>178.25319657337067</v>
      </c>
      <c r="E436" s="257">
        <f t="shared" si="28"/>
        <v>129.31162900000001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45028</v>
      </c>
      <c r="C437" s="257">
        <v>306.45508899999999</v>
      </c>
      <c r="D437" s="258">
        <v>178.25319657337067</v>
      </c>
      <c r="E437" s="257">
        <f t="shared" si="28"/>
        <v>178.25319657337067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45029</v>
      </c>
      <c r="C438" s="257">
        <v>254.44940800000001</v>
      </c>
      <c r="D438" s="258">
        <v>178.25319657337067</v>
      </c>
      <c r="E438" s="257">
        <f t="shared" si="28"/>
        <v>178.25319657337067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45030</v>
      </c>
      <c r="C439" s="257">
        <v>295.77617600000002</v>
      </c>
      <c r="D439" s="258">
        <v>178.25319657337067</v>
      </c>
      <c r="E439" s="257">
        <f t="shared" si="28"/>
        <v>178.25319657337067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45031</v>
      </c>
      <c r="C440" s="257">
        <v>265.71310599999998</v>
      </c>
      <c r="D440" s="258">
        <v>178.25319657337067</v>
      </c>
      <c r="E440" s="257">
        <f t="shared" si="28"/>
        <v>178.25319657337067</v>
      </c>
      <c r="F440" s="263"/>
      <c r="G440" s="190" t="str">
        <f t="shared" si="25"/>
        <v>A</v>
      </c>
      <c r="H440" s="259" t="str">
        <f t="shared" si="26"/>
        <v>178,3</v>
      </c>
      <c r="I440" s="260"/>
    </row>
    <row r="441" spans="1:9">
      <c r="A441" s="255">
        <f t="shared" si="27"/>
        <v>439</v>
      </c>
      <c r="B441" s="256">
        <v>45032</v>
      </c>
      <c r="C441" s="257">
        <v>186.81022300000004</v>
      </c>
      <c r="D441" s="258">
        <v>178.25319657337067</v>
      </c>
      <c r="E441" s="257">
        <f t="shared" si="28"/>
        <v>178.25319657337067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45033</v>
      </c>
      <c r="C442" s="257">
        <v>209.35979900000001</v>
      </c>
      <c r="D442" s="258">
        <v>178.25319657337067</v>
      </c>
      <c r="E442" s="257">
        <f t="shared" si="28"/>
        <v>178.25319657337067</v>
      </c>
      <c r="F442" s="263"/>
      <c r="G442" s="190" t="str">
        <f t="shared" si="25"/>
        <v/>
      </c>
      <c r="H442" s="259" t="str">
        <f t="shared" si="26"/>
        <v/>
      </c>
      <c r="I442" s="260"/>
    </row>
    <row r="443" spans="1:9">
      <c r="A443" s="255">
        <f t="shared" si="27"/>
        <v>441</v>
      </c>
      <c r="B443" s="256">
        <v>45034</v>
      </c>
      <c r="C443" s="257">
        <v>191.565023</v>
      </c>
      <c r="D443" s="258">
        <v>178.25319657337067</v>
      </c>
      <c r="E443" s="257">
        <f t="shared" si="28"/>
        <v>178.25319657337067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45035</v>
      </c>
      <c r="C444" s="257">
        <v>124.69744100000001</v>
      </c>
      <c r="D444" s="258">
        <v>178.25319657337067</v>
      </c>
      <c r="E444" s="257">
        <f t="shared" si="28"/>
        <v>124.69744100000001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45036</v>
      </c>
      <c r="C445" s="257">
        <v>75.424515999999997</v>
      </c>
      <c r="D445" s="258">
        <v>178.25319657337067</v>
      </c>
      <c r="E445" s="257">
        <f t="shared" si="28"/>
        <v>75.424515999999997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45037</v>
      </c>
      <c r="C446" s="257">
        <v>149.416954</v>
      </c>
      <c r="D446" s="258">
        <v>178.25319657337067</v>
      </c>
      <c r="E446" s="257">
        <f t="shared" si="28"/>
        <v>149.416954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45038</v>
      </c>
      <c r="C447" s="257">
        <v>155.21762700000002</v>
      </c>
      <c r="D447" s="258">
        <v>178.25319657337067</v>
      </c>
      <c r="E447" s="257">
        <f t="shared" si="28"/>
        <v>155.21762700000002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45039</v>
      </c>
      <c r="C448" s="257">
        <v>182.71385899999999</v>
      </c>
      <c r="D448" s="258">
        <v>178.25319657337067</v>
      </c>
      <c r="E448" s="257">
        <f t="shared" si="28"/>
        <v>178.25319657337067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45040</v>
      </c>
      <c r="C449" s="257">
        <v>112.95561899999998</v>
      </c>
      <c r="D449" s="258">
        <v>178.25319657337067</v>
      </c>
      <c r="E449" s="257">
        <f t="shared" si="28"/>
        <v>112.95561899999998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45041</v>
      </c>
      <c r="C450" s="257">
        <v>128.05893700000001</v>
      </c>
      <c r="D450" s="258">
        <v>178.25319657337067</v>
      </c>
      <c r="E450" s="257">
        <f t="shared" si="28"/>
        <v>128.05893700000001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45042</v>
      </c>
      <c r="C451" s="257">
        <v>61.149663000000004</v>
      </c>
      <c r="D451" s="258">
        <v>178.25319657337067</v>
      </c>
      <c r="E451" s="257">
        <f t="shared" si="28"/>
        <v>61.149663000000004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45043</v>
      </c>
      <c r="C452" s="257">
        <v>58.789270999999999</v>
      </c>
      <c r="D452" s="258">
        <v>178.25319657337067</v>
      </c>
      <c r="E452" s="257">
        <f t="shared" si="28"/>
        <v>58.789270999999999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45044</v>
      </c>
      <c r="C453" s="257">
        <v>123.81271000000001</v>
      </c>
      <c r="D453" s="258">
        <v>178.25319657337067</v>
      </c>
      <c r="E453" s="257">
        <f t="shared" si="28"/>
        <v>123.81271000000001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45045</v>
      </c>
      <c r="C454" s="257">
        <v>159.585734</v>
      </c>
      <c r="D454" s="258">
        <v>178.25319657337067</v>
      </c>
      <c r="E454" s="257">
        <f t="shared" si="28"/>
        <v>159.585734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45046</v>
      </c>
      <c r="C455" s="257">
        <v>181.31912</v>
      </c>
      <c r="D455" s="258">
        <v>178.25319657337067</v>
      </c>
      <c r="E455" s="257">
        <f t="shared" ref="E455:E518" si="32">IF(C455&gt;D455,D455,C455)</f>
        <v>178.25319657337067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45047</v>
      </c>
      <c r="C456" s="257">
        <v>130.874887</v>
      </c>
      <c r="D456" s="258">
        <v>162.68715454251534</v>
      </c>
      <c r="E456" s="257">
        <f t="shared" si="32"/>
        <v>130.874887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45048</v>
      </c>
      <c r="C457" s="257">
        <v>97.244559999999993</v>
      </c>
      <c r="D457" s="258">
        <v>162.68715454251534</v>
      </c>
      <c r="E457" s="257">
        <f t="shared" si="32"/>
        <v>97.244559999999993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45049</v>
      </c>
      <c r="C458" s="257">
        <v>205.86509000000004</v>
      </c>
      <c r="D458" s="258">
        <v>162.68715454251534</v>
      </c>
      <c r="E458" s="257">
        <f t="shared" si="32"/>
        <v>162.68715454251534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45050</v>
      </c>
      <c r="C459" s="257">
        <v>169.57292799999999</v>
      </c>
      <c r="D459" s="258">
        <v>162.68715454251534</v>
      </c>
      <c r="E459" s="257">
        <f t="shared" si="32"/>
        <v>162.68715454251534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45051</v>
      </c>
      <c r="C460" s="257">
        <v>92.116522000000003</v>
      </c>
      <c r="D460" s="258">
        <v>162.68715454251534</v>
      </c>
      <c r="E460" s="257">
        <f t="shared" si="32"/>
        <v>92.116522000000003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45052</v>
      </c>
      <c r="C461" s="257">
        <v>107.07831</v>
      </c>
      <c r="D461" s="258">
        <v>162.68715454251534</v>
      </c>
      <c r="E461" s="257">
        <f t="shared" si="32"/>
        <v>107.07831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45053</v>
      </c>
      <c r="C462" s="257">
        <v>128.00228100000001</v>
      </c>
      <c r="D462" s="258">
        <v>162.68715454251534</v>
      </c>
      <c r="E462" s="257">
        <f t="shared" si="32"/>
        <v>128.00228100000001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45054</v>
      </c>
      <c r="C463" s="257">
        <v>116.596884</v>
      </c>
      <c r="D463" s="258">
        <v>162.68715454251534</v>
      </c>
      <c r="E463" s="257">
        <f t="shared" si="32"/>
        <v>116.596884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45055</v>
      </c>
      <c r="C464" s="257">
        <v>178.56637400000002</v>
      </c>
      <c r="D464" s="258">
        <v>162.68715454251534</v>
      </c>
      <c r="E464" s="257">
        <f t="shared" si="32"/>
        <v>162.68715454251534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45056</v>
      </c>
      <c r="C465" s="257">
        <v>202.93521299999998</v>
      </c>
      <c r="D465" s="258">
        <v>162.68715454251534</v>
      </c>
      <c r="E465" s="257">
        <f t="shared" si="32"/>
        <v>162.68715454251534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45057</v>
      </c>
      <c r="C466" s="257">
        <v>211.15833800000001</v>
      </c>
      <c r="D466" s="258">
        <v>162.68715454251534</v>
      </c>
      <c r="E466" s="257">
        <f t="shared" si="32"/>
        <v>162.68715454251534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45058</v>
      </c>
      <c r="C467" s="257">
        <v>206.79888299999999</v>
      </c>
      <c r="D467" s="258">
        <v>162.68715454251534</v>
      </c>
      <c r="E467" s="257">
        <f t="shared" si="32"/>
        <v>162.68715454251534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45059</v>
      </c>
      <c r="C468" s="257">
        <v>213.33485300000001</v>
      </c>
      <c r="D468" s="258">
        <v>162.68715454251534</v>
      </c>
      <c r="E468" s="257">
        <f t="shared" si="32"/>
        <v>162.68715454251534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45060</v>
      </c>
      <c r="C469" s="257">
        <v>193.91825699999998</v>
      </c>
      <c r="D469" s="258">
        <v>162.68715454251534</v>
      </c>
      <c r="E469" s="257">
        <f t="shared" si="32"/>
        <v>162.68715454251534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45061</v>
      </c>
      <c r="C470" s="257">
        <v>252.77925200000001</v>
      </c>
      <c r="D470" s="258">
        <v>162.68715454251534</v>
      </c>
      <c r="E470" s="257">
        <f t="shared" si="32"/>
        <v>162.68715454251534</v>
      </c>
      <c r="F470" s="263"/>
      <c r="G470" s="190" t="str">
        <f t="shared" si="29"/>
        <v>M</v>
      </c>
      <c r="H470" s="259" t="str">
        <f t="shared" si="30"/>
        <v>162,7</v>
      </c>
      <c r="I470" s="260"/>
    </row>
    <row r="471" spans="1:9">
      <c r="A471" s="255">
        <f t="shared" si="31"/>
        <v>469</v>
      </c>
      <c r="B471" s="256">
        <v>45062</v>
      </c>
      <c r="C471" s="257">
        <v>309.913184</v>
      </c>
      <c r="D471" s="258">
        <v>162.68715454251534</v>
      </c>
      <c r="E471" s="257">
        <f t="shared" si="32"/>
        <v>162.68715454251534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45063</v>
      </c>
      <c r="C472" s="257">
        <v>332.06808300000006</v>
      </c>
      <c r="D472" s="258">
        <v>162.68715454251534</v>
      </c>
      <c r="E472" s="257">
        <f t="shared" si="32"/>
        <v>162.68715454251534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45064</v>
      </c>
      <c r="C473" s="257">
        <v>300.85811099999995</v>
      </c>
      <c r="D473" s="258">
        <v>162.68715454251534</v>
      </c>
      <c r="E473" s="257">
        <f t="shared" si="32"/>
        <v>162.68715454251534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45065</v>
      </c>
      <c r="C474" s="257">
        <v>275.81912399999999</v>
      </c>
      <c r="D474" s="258">
        <v>162.68715454251534</v>
      </c>
      <c r="E474" s="257">
        <f t="shared" si="32"/>
        <v>162.68715454251534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45066</v>
      </c>
      <c r="C475" s="257">
        <v>206.87100699999999</v>
      </c>
      <c r="D475" s="258">
        <v>162.68715454251534</v>
      </c>
      <c r="E475" s="257">
        <f t="shared" si="32"/>
        <v>162.68715454251534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45067</v>
      </c>
      <c r="C476" s="257">
        <v>175.73118399999998</v>
      </c>
      <c r="D476" s="258">
        <v>162.68715454251534</v>
      </c>
      <c r="E476" s="257">
        <f t="shared" si="32"/>
        <v>162.68715454251534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45068</v>
      </c>
      <c r="C477" s="257">
        <v>166.430431</v>
      </c>
      <c r="D477" s="258">
        <v>162.68715454251534</v>
      </c>
      <c r="E477" s="257">
        <f t="shared" si="32"/>
        <v>162.68715454251534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45069</v>
      </c>
      <c r="C478" s="257">
        <v>187.75610499999999</v>
      </c>
      <c r="D478" s="258">
        <v>162.68715454251534</v>
      </c>
      <c r="E478" s="257">
        <f t="shared" si="32"/>
        <v>162.68715454251534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45070</v>
      </c>
      <c r="C479" s="257">
        <v>153.51276999999999</v>
      </c>
      <c r="D479" s="258">
        <v>162.68715454251534</v>
      </c>
      <c r="E479" s="257">
        <f t="shared" si="32"/>
        <v>153.51276999999999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45071</v>
      </c>
      <c r="C480" s="257">
        <v>213.521951</v>
      </c>
      <c r="D480" s="258">
        <v>162.68715454251534</v>
      </c>
      <c r="E480" s="257">
        <f t="shared" si="32"/>
        <v>162.68715454251534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45072</v>
      </c>
      <c r="C481" s="257">
        <v>217.44183800000002</v>
      </c>
      <c r="D481" s="258">
        <v>162.68715454251534</v>
      </c>
      <c r="E481" s="257">
        <f t="shared" si="32"/>
        <v>162.68715454251534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45073</v>
      </c>
      <c r="C482" s="257">
        <v>92.437781000000001</v>
      </c>
      <c r="D482" s="258">
        <v>162.68715454251534</v>
      </c>
      <c r="E482" s="257">
        <f t="shared" si="32"/>
        <v>92.437781000000001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45074</v>
      </c>
      <c r="C483" s="257">
        <v>60.719230000000003</v>
      </c>
      <c r="D483" s="258">
        <v>162.68715454251534</v>
      </c>
      <c r="E483" s="257">
        <f t="shared" si="32"/>
        <v>60.719230000000003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45075</v>
      </c>
      <c r="C484" s="257">
        <v>77.339371999999997</v>
      </c>
      <c r="D484" s="258">
        <v>162.68715454251534</v>
      </c>
      <c r="E484" s="257">
        <f t="shared" si="32"/>
        <v>77.339371999999997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45076</v>
      </c>
      <c r="C485" s="257">
        <v>48.226339999999993</v>
      </c>
      <c r="D485" s="258">
        <v>162.68715454251534</v>
      </c>
      <c r="E485" s="257">
        <f t="shared" si="32"/>
        <v>48.226339999999993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45077</v>
      </c>
      <c r="C486" s="257">
        <v>39.278343999999997</v>
      </c>
      <c r="D486" s="258">
        <v>162.68715454251534</v>
      </c>
      <c r="E486" s="257">
        <f t="shared" si="32"/>
        <v>39.278343999999997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45078</v>
      </c>
      <c r="C487" s="257">
        <v>65.043498999999997</v>
      </c>
      <c r="D487" s="258">
        <v>132.96416052108074</v>
      </c>
      <c r="E487" s="257">
        <f t="shared" si="32"/>
        <v>65.043498999999997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45079</v>
      </c>
      <c r="C488" s="257">
        <v>59.870453000000005</v>
      </c>
      <c r="D488" s="258">
        <v>132.96416052108074</v>
      </c>
      <c r="E488" s="257">
        <f t="shared" si="32"/>
        <v>59.870453000000005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45080</v>
      </c>
      <c r="C489" s="257">
        <v>36.766540999999997</v>
      </c>
      <c r="D489" s="258">
        <v>132.96416052108074</v>
      </c>
      <c r="E489" s="257">
        <f t="shared" si="32"/>
        <v>36.766540999999997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45081</v>
      </c>
      <c r="C490" s="257">
        <v>35.177381000000004</v>
      </c>
      <c r="D490" s="258">
        <v>132.96416052108074</v>
      </c>
      <c r="E490" s="257">
        <f t="shared" si="32"/>
        <v>35.177381000000004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45082</v>
      </c>
      <c r="C491" s="257">
        <v>43.021312999999999</v>
      </c>
      <c r="D491" s="258">
        <v>132.96416052108074</v>
      </c>
      <c r="E491" s="257">
        <f t="shared" si="32"/>
        <v>43.021312999999999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45083</v>
      </c>
      <c r="C492" s="257">
        <v>84.618122</v>
      </c>
      <c r="D492" s="258">
        <v>132.96416052108074</v>
      </c>
      <c r="E492" s="257">
        <f t="shared" si="32"/>
        <v>84.618122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45084</v>
      </c>
      <c r="C493" s="257">
        <v>136.02359300000001</v>
      </c>
      <c r="D493" s="258">
        <v>132.96416052108074</v>
      </c>
      <c r="E493" s="257">
        <f t="shared" si="32"/>
        <v>132.96416052108074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45085</v>
      </c>
      <c r="C494" s="257">
        <v>113.05998299999999</v>
      </c>
      <c r="D494" s="258">
        <v>132.96416052108074</v>
      </c>
      <c r="E494" s="257">
        <f t="shared" si="32"/>
        <v>113.05998299999999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45086</v>
      </c>
      <c r="C495" s="257">
        <v>171.55850100000001</v>
      </c>
      <c r="D495" s="258">
        <v>132.96416052108074</v>
      </c>
      <c r="E495" s="257">
        <f t="shared" si="32"/>
        <v>132.96416052108074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45087</v>
      </c>
      <c r="C496" s="257">
        <v>55.950822000000002</v>
      </c>
      <c r="D496" s="258">
        <v>132.96416052108074</v>
      </c>
      <c r="E496" s="257">
        <f t="shared" si="32"/>
        <v>55.950822000000002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45088</v>
      </c>
      <c r="C497" s="257">
        <v>49.472637000000006</v>
      </c>
      <c r="D497" s="258">
        <v>132.96416052108074</v>
      </c>
      <c r="E497" s="257">
        <f t="shared" si="32"/>
        <v>49.472637000000006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45089</v>
      </c>
      <c r="C498" s="257">
        <v>47.239418000000001</v>
      </c>
      <c r="D498" s="258">
        <v>132.96416052108074</v>
      </c>
      <c r="E498" s="257">
        <f t="shared" si="32"/>
        <v>47.239418000000001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45090</v>
      </c>
      <c r="C499" s="257">
        <v>115.54714</v>
      </c>
      <c r="D499" s="258">
        <v>132.96416052108074</v>
      </c>
      <c r="E499" s="257">
        <f t="shared" si="32"/>
        <v>115.54714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45091</v>
      </c>
      <c r="C500" s="257">
        <v>168.002747</v>
      </c>
      <c r="D500" s="258">
        <v>132.96416052108074</v>
      </c>
      <c r="E500" s="257">
        <f t="shared" si="32"/>
        <v>132.96416052108074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45092</v>
      </c>
      <c r="C501" s="257">
        <v>94.628765000000001</v>
      </c>
      <c r="D501" s="258">
        <v>132.96416052108074</v>
      </c>
      <c r="E501" s="257">
        <f t="shared" si="32"/>
        <v>94.628765000000001</v>
      </c>
      <c r="F501" s="263"/>
      <c r="G501" s="190" t="str">
        <f t="shared" si="29"/>
        <v>J</v>
      </c>
      <c r="H501" s="259" t="str">
        <f t="shared" si="30"/>
        <v>133,0</v>
      </c>
      <c r="I501" s="260"/>
    </row>
    <row r="502" spans="1:9">
      <c r="A502" s="255">
        <f t="shared" si="31"/>
        <v>500</v>
      </c>
      <c r="B502" s="256">
        <v>45093</v>
      </c>
      <c r="C502" s="257">
        <v>54.170434999999998</v>
      </c>
      <c r="D502" s="258">
        <v>132.96416052108074</v>
      </c>
      <c r="E502" s="257">
        <f t="shared" si="32"/>
        <v>54.170434999999998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45094</v>
      </c>
      <c r="C503" s="257">
        <v>99.021672999999993</v>
      </c>
      <c r="D503" s="258">
        <v>132.96416052108074</v>
      </c>
      <c r="E503" s="257">
        <f t="shared" si="32"/>
        <v>99.021672999999993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45095</v>
      </c>
      <c r="C504" s="257">
        <v>142.448048</v>
      </c>
      <c r="D504" s="258">
        <v>132.96416052108074</v>
      </c>
      <c r="E504" s="257">
        <f t="shared" si="32"/>
        <v>132.96416052108074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45096</v>
      </c>
      <c r="C505" s="257">
        <v>106.90828</v>
      </c>
      <c r="D505" s="258">
        <v>132.96416052108074</v>
      </c>
      <c r="E505" s="257">
        <f t="shared" si="32"/>
        <v>106.90828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45097</v>
      </c>
      <c r="C506" s="257">
        <v>68.056787999999997</v>
      </c>
      <c r="D506" s="258">
        <v>132.96416052108074</v>
      </c>
      <c r="E506" s="257">
        <f t="shared" si="32"/>
        <v>68.056787999999997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45098</v>
      </c>
      <c r="C507" s="257">
        <v>61.214120999999999</v>
      </c>
      <c r="D507" s="258">
        <v>132.96416052108074</v>
      </c>
      <c r="E507" s="257">
        <f t="shared" si="32"/>
        <v>61.214120999999999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45099</v>
      </c>
      <c r="C508" s="257">
        <v>67.968643</v>
      </c>
      <c r="D508" s="258">
        <v>132.96416052108074</v>
      </c>
      <c r="E508" s="257">
        <f t="shared" si="32"/>
        <v>67.968643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45100</v>
      </c>
      <c r="C509" s="257">
        <v>90.615945000000011</v>
      </c>
      <c r="D509" s="258">
        <v>132.96416052108074</v>
      </c>
      <c r="E509" s="257">
        <f t="shared" si="32"/>
        <v>90.615945000000011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45101</v>
      </c>
      <c r="C510" s="257">
        <v>90.214257000000003</v>
      </c>
      <c r="D510" s="258">
        <v>132.96416052108074</v>
      </c>
      <c r="E510" s="257">
        <f t="shared" si="32"/>
        <v>90.214257000000003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45102</v>
      </c>
      <c r="C511" s="257">
        <v>77.504070999999996</v>
      </c>
      <c r="D511" s="258">
        <v>132.96416052108074</v>
      </c>
      <c r="E511" s="257">
        <f t="shared" si="32"/>
        <v>77.504070999999996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45103</v>
      </c>
      <c r="C512" s="257">
        <v>191.54897099999999</v>
      </c>
      <c r="D512" s="258">
        <v>132.96416052108074</v>
      </c>
      <c r="E512" s="257">
        <f t="shared" si="32"/>
        <v>132.96416052108074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45104</v>
      </c>
      <c r="C513" s="257">
        <v>188.275915</v>
      </c>
      <c r="D513" s="258">
        <v>132.96416052108074</v>
      </c>
      <c r="E513" s="257">
        <f t="shared" si="32"/>
        <v>132.96416052108074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45105</v>
      </c>
      <c r="C514" s="257">
        <v>129.84499299999999</v>
      </c>
      <c r="D514" s="258">
        <v>132.96416052108074</v>
      </c>
      <c r="E514" s="257">
        <f t="shared" si="32"/>
        <v>129.84499299999999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45106</v>
      </c>
      <c r="C515" s="257">
        <v>195.27715499999999</v>
      </c>
      <c r="D515" s="258">
        <v>132.96416052108074</v>
      </c>
      <c r="E515" s="257">
        <f t="shared" si="32"/>
        <v>132.96416052108074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45107</v>
      </c>
      <c r="C516" s="257">
        <v>191.808604</v>
      </c>
      <c r="D516" s="258">
        <v>132.96416052108074</v>
      </c>
      <c r="E516" s="257">
        <f t="shared" si="32"/>
        <v>132.96416052108074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45108</v>
      </c>
      <c r="C517" s="257">
        <v>132.32076000000001</v>
      </c>
      <c r="D517" s="258">
        <v>135.97445390737997</v>
      </c>
      <c r="E517" s="257">
        <f t="shared" si="32"/>
        <v>132.32076000000001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45109</v>
      </c>
      <c r="C518" s="257">
        <v>152.16978899999998</v>
      </c>
      <c r="D518" s="258">
        <v>135.97445390737997</v>
      </c>
      <c r="E518" s="257">
        <f t="shared" si="32"/>
        <v>135.97445390737997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45110</v>
      </c>
      <c r="C519" s="257">
        <v>107.69463500000001</v>
      </c>
      <c r="D519" s="258">
        <v>135.97445390737997</v>
      </c>
      <c r="E519" s="257">
        <f t="shared" ref="E519:E534" si="36">IF(C519&gt;D519,D519,C519)</f>
        <v>107.69463500000001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45111</v>
      </c>
      <c r="C520" s="257">
        <v>89.430616999999998</v>
      </c>
      <c r="D520" s="258">
        <v>135.97445390737997</v>
      </c>
      <c r="E520" s="257">
        <f t="shared" si="36"/>
        <v>89.430616999999998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45112</v>
      </c>
      <c r="C521" s="257">
        <v>80.094169999999991</v>
      </c>
      <c r="D521" s="258">
        <v>135.97445390737997</v>
      </c>
      <c r="E521" s="257">
        <f t="shared" si="36"/>
        <v>80.094169999999991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45113</v>
      </c>
      <c r="C522" s="257">
        <v>94.565114000000008</v>
      </c>
      <c r="D522" s="258">
        <v>135.97445390737997</v>
      </c>
      <c r="E522" s="257">
        <f t="shared" si="36"/>
        <v>94.565114000000008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45114</v>
      </c>
      <c r="C523" s="257">
        <v>151.24713800000001</v>
      </c>
      <c r="D523" s="258">
        <v>135.97445390737997</v>
      </c>
      <c r="E523" s="257">
        <f t="shared" si="36"/>
        <v>135.97445390737997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45115</v>
      </c>
      <c r="C524" s="257">
        <v>97.303382999999997</v>
      </c>
      <c r="D524" s="258">
        <v>135.97445390737997</v>
      </c>
      <c r="E524" s="257">
        <f t="shared" si="36"/>
        <v>97.303382999999997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45116</v>
      </c>
      <c r="C525" s="257">
        <v>60.951149999999998</v>
      </c>
      <c r="D525" s="258">
        <v>135.97445390737997</v>
      </c>
      <c r="E525" s="257">
        <f t="shared" si="36"/>
        <v>60.951149999999998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45117</v>
      </c>
      <c r="C526" s="257">
        <v>75.659120999999999</v>
      </c>
      <c r="D526" s="258">
        <v>135.97445390737997</v>
      </c>
      <c r="E526" s="257">
        <f t="shared" si="36"/>
        <v>75.659120999999999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45118</v>
      </c>
      <c r="C527" s="257">
        <v>126.90398399999999</v>
      </c>
      <c r="D527" s="258">
        <v>135.97445390737997</v>
      </c>
      <c r="E527" s="257">
        <f t="shared" si="36"/>
        <v>126.90398399999999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45119</v>
      </c>
      <c r="C528" s="257">
        <v>134.49626000000001</v>
      </c>
      <c r="D528" s="258">
        <v>135.97445390737997</v>
      </c>
      <c r="E528" s="257">
        <f t="shared" si="36"/>
        <v>134.49626000000001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45120</v>
      </c>
      <c r="C529" s="257">
        <v>85.908894999999987</v>
      </c>
      <c r="D529" s="258">
        <v>135.97445390737997</v>
      </c>
      <c r="E529" s="257">
        <f t="shared" si="36"/>
        <v>85.908894999999987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45121</v>
      </c>
      <c r="C530" s="257">
        <v>170.94058200000001</v>
      </c>
      <c r="D530" s="258">
        <v>135.97445390737997</v>
      </c>
      <c r="E530" s="257">
        <f t="shared" si="36"/>
        <v>135.97445390737997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45122</v>
      </c>
      <c r="C531" s="257">
        <v>171.609374</v>
      </c>
      <c r="D531" s="258">
        <v>135.97445390737997</v>
      </c>
      <c r="E531" s="257">
        <f t="shared" si="36"/>
        <v>135.97445390737997</v>
      </c>
      <c r="F531" s="263"/>
      <c r="G531" s="190" t="str">
        <f t="shared" si="33"/>
        <v>J</v>
      </c>
      <c r="H531" s="259" t="str">
        <f t="shared" si="34"/>
        <v>136,0</v>
      </c>
      <c r="I531" s="260"/>
    </row>
    <row r="532" spans="1:9">
      <c r="A532" s="255">
        <f t="shared" si="35"/>
        <v>530</v>
      </c>
      <c r="B532" s="256">
        <v>45123</v>
      </c>
      <c r="C532" s="257">
        <v>106.67068500000001</v>
      </c>
      <c r="D532" s="258">
        <v>135.97445390737997</v>
      </c>
      <c r="E532" s="257">
        <f t="shared" si="36"/>
        <v>106.67068500000001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45124</v>
      </c>
      <c r="C533" s="257">
        <v>139.78321499999998</v>
      </c>
      <c r="D533" s="258">
        <v>135.97445390737997</v>
      </c>
      <c r="E533" s="257">
        <f t="shared" si="36"/>
        <v>135.97445390737997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45125</v>
      </c>
      <c r="C534" s="257">
        <v>122.81375100000001</v>
      </c>
      <c r="D534" s="258">
        <v>135.97445390737997</v>
      </c>
      <c r="E534" s="257">
        <f t="shared" si="36"/>
        <v>122.81375100000001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45126</v>
      </c>
      <c r="C535" s="257">
        <v>131.732677</v>
      </c>
      <c r="D535" s="258">
        <v>135.97445390737997</v>
      </c>
      <c r="E535" s="257">
        <f t="shared" ref="E535:E598" si="38">IF(C535&gt;D535,D535,C535)</f>
        <v>131.732677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45127</v>
      </c>
      <c r="C536" s="257">
        <v>148.61660000000001</v>
      </c>
      <c r="D536" s="258">
        <v>135.97445390737997</v>
      </c>
      <c r="E536" s="257">
        <f t="shared" si="38"/>
        <v>135.97445390737997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45128</v>
      </c>
      <c r="C537" s="257">
        <v>168.34170599999999</v>
      </c>
      <c r="D537" s="258">
        <v>135.97445390737997</v>
      </c>
      <c r="E537" s="257">
        <f t="shared" si="38"/>
        <v>135.97445390737997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45129</v>
      </c>
      <c r="C538" s="257">
        <v>91.243051999999992</v>
      </c>
      <c r="D538" s="258">
        <v>135.97445390737997</v>
      </c>
      <c r="E538" s="257">
        <f t="shared" si="38"/>
        <v>91.243051999999992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45130</v>
      </c>
      <c r="C539" s="257">
        <v>111.43429399999999</v>
      </c>
      <c r="D539" s="258">
        <v>135.97445390737997</v>
      </c>
      <c r="E539" s="257">
        <f t="shared" si="38"/>
        <v>111.43429399999999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45131</v>
      </c>
      <c r="C540" s="257">
        <v>188.15045900000001</v>
      </c>
      <c r="D540" s="258">
        <v>135.97445390737997</v>
      </c>
      <c r="E540" s="257">
        <f t="shared" si="38"/>
        <v>135.97445390737997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45132</v>
      </c>
      <c r="C541" s="257">
        <v>160.117233</v>
      </c>
      <c r="D541" s="258">
        <v>135.97445390737997</v>
      </c>
      <c r="E541" s="257">
        <f t="shared" si="38"/>
        <v>135.97445390737997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45133</v>
      </c>
      <c r="C542" s="257">
        <v>90.717434999999995</v>
      </c>
      <c r="D542" s="258">
        <v>135.97445390737997</v>
      </c>
      <c r="E542" s="257">
        <f t="shared" si="38"/>
        <v>90.717434999999995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45134</v>
      </c>
      <c r="C543" s="257">
        <v>101.117637</v>
      </c>
      <c r="D543" s="258">
        <v>135.97445390737997</v>
      </c>
      <c r="E543" s="257">
        <f t="shared" si="38"/>
        <v>101.117637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45135</v>
      </c>
      <c r="C544" s="257">
        <v>91.322076999999993</v>
      </c>
      <c r="D544" s="258">
        <v>135.97445390737997</v>
      </c>
      <c r="E544" s="257">
        <f t="shared" si="38"/>
        <v>91.322076999999993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45136</v>
      </c>
      <c r="C545" s="257">
        <v>95.518872999999999</v>
      </c>
      <c r="D545" s="258">
        <v>135.97445390737997</v>
      </c>
      <c r="E545" s="257">
        <f t="shared" si="38"/>
        <v>95.518872999999999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45137</v>
      </c>
      <c r="C546" s="257">
        <v>106.39381300000001</v>
      </c>
      <c r="D546" s="258">
        <v>135.97445390737997</v>
      </c>
      <c r="E546" s="257">
        <f t="shared" si="38"/>
        <v>106.39381300000001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45138</v>
      </c>
      <c r="C547" s="257">
        <v>94.132784999999984</v>
      </c>
      <c r="D547" s="258">
        <v>135.97445390737997</v>
      </c>
      <c r="E547" s="257">
        <f t="shared" si="38"/>
        <v>94.132784999999984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45139</v>
      </c>
      <c r="C548" s="257">
        <v>153.803619</v>
      </c>
      <c r="D548" s="258">
        <v>131.27948737204389</v>
      </c>
      <c r="E548" s="257">
        <f t="shared" si="38"/>
        <v>131.27948737204389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45140</v>
      </c>
      <c r="C549" s="257">
        <v>178.64165300000002</v>
      </c>
      <c r="D549" s="258">
        <v>131.27948737204389</v>
      </c>
      <c r="E549" s="257">
        <f t="shared" si="38"/>
        <v>131.27948737204389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45141</v>
      </c>
      <c r="C550" s="257">
        <v>230.20014600000002</v>
      </c>
      <c r="D550" s="258">
        <v>131.27948737204389</v>
      </c>
      <c r="E550" s="257">
        <f t="shared" si="38"/>
        <v>131.27948737204389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45142</v>
      </c>
      <c r="C551" s="257">
        <v>234.66916800000001</v>
      </c>
      <c r="D551" s="258">
        <v>131.27948737204389</v>
      </c>
      <c r="E551" s="257">
        <f t="shared" si="38"/>
        <v>131.27948737204389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45143</v>
      </c>
      <c r="C552" s="257">
        <v>189.43547599999999</v>
      </c>
      <c r="D552" s="258">
        <v>131.27948737204389</v>
      </c>
      <c r="E552" s="257">
        <f t="shared" si="38"/>
        <v>131.27948737204389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45144</v>
      </c>
      <c r="C553" s="257">
        <v>218.44476399999999</v>
      </c>
      <c r="D553" s="258">
        <v>131.27948737204389</v>
      </c>
      <c r="E553" s="257">
        <f t="shared" si="38"/>
        <v>131.27948737204389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45145</v>
      </c>
      <c r="C554" s="257">
        <v>177.59483799999998</v>
      </c>
      <c r="D554" s="258">
        <v>131.27948737204389</v>
      </c>
      <c r="E554" s="257">
        <f t="shared" si="38"/>
        <v>131.27948737204389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45146</v>
      </c>
      <c r="C555" s="257">
        <v>98.636789000000007</v>
      </c>
      <c r="D555" s="258">
        <v>131.27948737204389</v>
      </c>
      <c r="E555" s="257">
        <f t="shared" si="38"/>
        <v>98.636789000000007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45147</v>
      </c>
      <c r="C556" s="257">
        <v>77.100153999999989</v>
      </c>
      <c r="D556" s="258">
        <v>131.27948737204389</v>
      </c>
      <c r="E556" s="257">
        <f t="shared" si="38"/>
        <v>77.100153999999989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45148</v>
      </c>
      <c r="C557" s="257">
        <v>140.79474500000001</v>
      </c>
      <c r="D557" s="258">
        <v>131.27948737204389</v>
      </c>
      <c r="E557" s="257">
        <f t="shared" si="38"/>
        <v>131.27948737204389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45149</v>
      </c>
      <c r="C558" s="257">
        <v>69.409424999999999</v>
      </c>
      <c r="D558" s="258">
        <v>131.27948737204389</v>
      </c>
      <c r="E558" s="257">
        <f t="shared" si="38"/>
        <v>69.409424999999999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45150</v>
      </c>
      <c r="C559" s="257">
        <v>83.631951999999998</v>
      </c>
      <c r="D559" s="258">
        <v>131.27948737204389</v>
      </c>
      <c r="E559" s="257">
        <f t="shared" si="38"/>
        <v>83.631951999999998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45151</v>
      </c>
      <c r="C560" s="257">
        <v>125.80086200000001</v>
      </c>
      <c r="D560" s="258">
        <v>131.27948737204389</v>
      </c>
      <c r="E560" s="257">
        <f t="shared" si="38"/>
        <v>125.80086200000001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45152</v>
      </c>
      <c r="C561" s="257">
        <v>124.384985</v>
      </c>
      <c r="D561" s="258">
        <v>131.27948737204389</v>
      </c>
      <c r="E561" s="257">
        <f t="shared" si="38"/>
        <v>124.384985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45153</v>
      </c>
      <c r="C562" s="257">
        <v>100.18844299999999</v>
      </c>
      <c r="D562" s="258">
        <v>131.27948737204389</v>
      </c>
      <c r="E562" s="257">
        <f t="shared" si="38"/>
        <v>100.18844299999999</v>
      </c>
      <c r="F562" s="263"/>
      <c r="G562" s="190" t="str">
        <f t="shared" si="33"/>
        <v>A</v>
      </c>
      <c r="H562" s="259" t="str">
        <f t="shared" si="34"/>
        <v>131,3</v>
      </c>
      <c r="I562" s="260"/>
    </row>
    <row r="563" spans="1:9">
      <c r="A563" s="255">
        <f t="shared" si="37"/>
        <v>561</v>
      </c>
      <c r="B563" s="256">
        <v>45154</v>
      </c>
      <c r="C563" s="257">
        <v>103.259569</v>
      </c>
      <c r="D563" s="258">
        <v>131.27948737204389</v>
      </c>
      <c r="E563" s="257">
        <f t="shared" si="38"/>
        <v>103.259569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45155</v>
      </c>
      <c r="C564" s="257">
        <v>68.429573999999988</v>
      </c>
      <c r="D564" s="258">
        <v>131.27948737204389</v>
      </c>
      <c r="E564" s="257">
        <f t="shared" si="38"/>
        <v>68.429573999999988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45156</v>
      </c>
      <c r="C565" s="257">
        <v>135.05767299999999</v>
      </c>
      <c r="D565" s="258">
        <v>131.27948737204389</v>
      </c>
      <c r="E565" s="257">
        <f t="shared" si="38"/>
        <v>131.27948737204389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45157</v>
      </c>
      <c r="C566" s="257">
        <v>54.799492000000001</v>
      </c>
      <c r="D566" s="258">
        <v>131.27948737204389</v>
      </c>
      <c r="E566" s="257">
        <f t="shared" si="38"/>
        <v>54.799492000000001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45158</v>
      </c>
      <c r="C567" s="257">
        <v>48.366249000000003</v>
      </c>
      <c r="D567" s="258">
        <v>131.27948737204389</v>
      </c>
      <c r="E567" s="257">
        <f t="shared" si="38"/>
        <v>48.366249000000003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45159</v>
      </c>
      <c r="C568" s="257">
        <v>94.316125</v>
      </c>
      <c r="D568" s="258">
        <v>131.27948737204389</v>
      </c>
      <c r="E568" s="257">
        <f t="shared" si="38"/>
        <v>94.316125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45160</v>
      </c>
      <c r="C569" s="257">
        <v>112.26301099999999</v>
      </c>
      <c r="D569" s="258">
        <v>131.27948737204389</v>
      </c>
      <c r="E569" s="257">
        <f t="shared" si="38"/>
        <v>112.26301099999999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45161</v>
      </c>
      <c r="C570" s="257">
        <v>106.89461200000001</v>
      </c>
      <c r="D570" s="258">
        <v>131.27948737204389</v>
      </c>
      <c r="E570" s="257">
        <f t="shared" si="38"/>
        <v>106.89461200000001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45162</v>
      </c>
      <c r="C571" s="257">
        <v>103.63361900000001</v>
      </c>
      <c r="D571" s="258">
        <v>131.27948737204389</v>
      </c>
      <c r="E571" s="257">
        <f t="shared" si="38"/>
        <v>103.63361900000001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45163</v>
      </c>
      <c r="C572" s="257">
        <v>124.854539</v>
      </c>
      <c r="D572" s="258">
        <v>131.27948737204389</v>
      </c>
      <c r="E572" s="257">
        <f t="shared" si="38"/>
        <v>124.854539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45164</v>
      </c>
      <c r="C573" s="257">
        <v>171.50743000000003</v>
      </c>
      <c r="D573" s="258">
        <v>131.27948737204389</v>
      </c>
      <c r="E573" s="257">
        <f t="shared" si="38"/>
        <v>131.27948737204389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45165</v>
      </c>
      <c r="C574" s="257">
        <v>258.28943299999997</v>
      </c>
      <c r="D574" s="258">
        <v>131.27948737204389</v>
      </c>
      <c r="E574" s="257">
        <f t="shared" si="38"/>
        <v>131.27948737204389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45166</v>
      </c>
      <c r="C575" s="257">
        <v>227.42514799999998</v>
      </c>
      <c r="D575" s="258">
        <v>131.27948737204389</v>
      </c>
      <c r="E575" s="257">
        <f t="shared" si="38"/>
        <v>131.27948737204389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45167</v>
      </c>
      <c r="C576" s="257">
        <v>178.68277600000002</v>
      </c>
      <c r="D576" s="258">
        <v>121.52456757940355</v>
      </c>
      <c r="E576" s="257">
        <f t="shared" si="38"/>
        <v>121.52456757940355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45168</v>
      </c>
      <c r="C577" s="257">
        <v>125.71572900000001</v>
      </c>
      <c r="D577" s="258">
        <v>121.52456757940355</v>
      </c>
      <c r="E577" s="257">
        <f t="shared" si="38"/>
        <v>121.52456757940355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45169</v>
      </c>
      <c r="C578" s="257">
        <v>69.018527000000006</v>
      </c>
      <c r="D578" s="258">
        <v>121.52456757940355</v>
      </c>
      <c r="E578" s="257">
        <f t="shared" si="38"/>
        <v>69.018527000000006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45170</v>
      </c>
      <c r="C579" s="257">
        <v>134.24427499999999</v>
      </c>
      <c r="D579" s="258">
        <v>125.57538649871699</v>
      </c>
      <c r="E579" s="257">
        <f t="shared" si="38"/>
        <v>125.57538649871699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45171</v>
      </c>
      <c r="C580" s="257">
        <v>173.19387700000001</v>
      </c>
      <c r="D580" s="258">
        <v>125.57538649871699</v>
      </c>
      <c r="E580" s="257">
        <f t="shared" si="38"/>
        <v>125.57538649871699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45172</v>
      </c>
      <c r="C581" s="257">
        <v>285.88031900000004</v>
      </c>
      <c r="D581" s="258">
        <v>125.57538649871699</v>
      </c>
      <c r="E581" s="257">
        <f t="shared" si="38"/>
        <v>125.57538649871699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45173</v>
      </c>
      <c r="C582" s="257">
        <v>216.22327799999999</v>
      </c>
      <c r="D582" s="258">
        <v>125.57538649871699</v>
      </c>
      <c r="E582" s="257">
        <f t="shared" si="38"/>
        <v>125.57538649871699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45174</v>
      </c>
      <c r="C583" s="257">
        <v>112.376633</v>
      </c>
      <c r="D583" s="258">
        <v>125.57538649871699</v>
      </c>
      <c r="E583" s="257">
        <f t="shared" si="38"/>
        <v>112.376633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45175</v>
      </c>
      <c r="C584" s="257">
        <v>80.775775999999993</v>
      </c>
      <c r="D584" s="258">
        <v>125.57538649871699</v>
      </c>
      <c r="E584" s="257">
        <f t="shared" si="38"/>
        <v>80.775775999999993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45176</v>
      </c>
      <c r="C585" s="257">
        <v>87.517318000000003</v>
      </c>
      <c r="D585" s="258">
        <v>125.57538649871699</v>
      </c>
      <c r="E585" s="257">
        <f t="shared" si="38"/>
        <v>87.517318000000003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45177</v>
      </c>
      <c r="C586" s="257">
        <v>90.350184999999996</v>
      </c>
      <c r="D586" s="258">
        <v>125.57538649871699</v>
      </c>
      <c r="E586" s="257">
        <f t="shared" si="38"/>
        <v>90.350184999999996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45178</v>
      </c>
      <c r="C587" s="257">
        <v>109.16140900000001</v>
      </c>
      <c r="D587" s="258">
        <v>125.57538649871699</v>
      </c>
      <c r="E587" s="257">
        <f t="shared" si="38"/>
        <v>109.16140900000001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45179</v>
      </c>
      <c r="C588" s="257">
        <v>69.483063000000001</v>
      </c>
      <c r="D588" s="258">
        <v>125.57538649871699</v>
      </c>
      <c r="E588" s="257">
        <f t="shared" si="38"/>
        <v>69.483063000000001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45180</v>
      </c>
      <c r="C589" s="257">
        <v>51.617401000000001</v>
      </c>
      <c r="D589" s="258">
        <v>125.57538649871699</v>
      </c>
      <c r="E589" s="257">
        <f t="shared" si="38"/>
        <v>51.617401000000001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45181</v>
      </c>
      <c r="C590" s="257">
        <v>56.063391000000003</v>
      </c>
      <c r="D590" s="258">
        <v>125.57538649871699</v>
      </c>
      <c r="E590" s="257">
        <f t="shared" si="38"/>
        <v>56.063391000000003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45182</v>
      </c>
      <c r="C591" s="257">
        <v>115.816581</v>
      </c>
      <c r="D591" s="258">
        <v>125.57538649871699</v>
      </c>
      <c r="E591" s="257">
        <f t="shared" si="38"/>
        <v>115.816581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45183</v>
      </c>
      <c r="C592" s="257">
        <v>109.817306</v>
      </c>
      <c r="D592" s="258">
        <v>125.57538649871699</v>
      </c>
      <c r="E592" s="257">
        <f t="shared" si="38"/>
        <v>109.817306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45184</v>
      </c>
      <c r="C593" s="257">
        <v>98.778859999999995</v>
      </c>
      <c r="D593" s="258">
        <v>125.57538649871699</v>
      </c>
      <c r="E593" s="257">
        <f t="shared" si="38"/>
        <v>98.778859999999995</v>
      </c>
      <c r="F593" s="263"/>
      <c r="G593" s="190" t="str">
        <f t="shared" si="39"/>
        <v>S</v>
      </c>
      <c r="H593" s="259" t="str">
        <f t="shared" si="40"/>
        <v>125,6</v>
      </c>
      <c r="I593" s="260"/>
    </row>
    <row r="594" spans="1:9">
      <c r="A594" s="255">
        <f t="shared" si="37"/>
        <v>592</v>
      </c>
      <c r="B594" s="256">
        <v>45185</v>
      </c>
      <c r="C594" s="257">
        <v>122.66425</v>
      </c>
      <c r="D594" s="258">
        <v>125.57538649871699</v>
      </c>
      <c r="E594" s="257">
        <f t="shared" si="38"/>
        <v>122.66425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45186</v>
      </c>
      <c r="C595" s="257">
        <v>204.639251</v>
      </c>
      <c r="D595" s="258">
        <v>125.57538649871699</v>
      </c>
      <c r="E595" s="257">
        <f t="shared" si="38"/>
        <v>125.57538649871699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45187</v>
      </c>
      <c r="C596" s="257">
        <v>119.86378999999999</v>
      </c>
      <c r="D596" s="258">
        <v>125.57538649871699</v>
      </c>
      <c r="E596" s="257">
        <f t="shared" si="38"/>
        <v>119.86378999999999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45188</v>
      </c>
      <c r="C597" s="257">
        <v>54.818041000000001</v>
      </c>
      <c r="D597" s="258">
        <v>125.57538649871699</v>
      </c>
      <c r="E597" s="257">
        <f t="shared" si="38"/>
        <v>54.818041000000001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45189</v>
      </c>
      <c r="C598" s="257">
        <v>148.84335300000001</v>
      </c>
      <c r="D598" s="258">
        <v>125.57538649871699</v>
      </c>
      <c r="E598" s="257">
        <f t="shared" si="38"/>
        <v>125.57538649871699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45190</v>
      </c>
      <c r="C599" s="257">
        <v>295.58473499999997</v>
      </c>
      <c r="D599" s="258">
        <v>125.57538649871699</v>
      </c>
      <c r="E599" s="257">
        <f t="shared" ref="E599:E662" si="42">IF(C599&gt;D599,D599,C599)</f>
        <v>125.57538649871699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45191</v>
      </c>
      <c r="C600" s="257">
        <v>187.30185599999999</v>
      </c>
      <c r="D600" s="258">
        <v>125.57538649871699</v>
      </c>
      <c r="E600" s="257">
        <f t="shared" si="42"/>
        <v>125.57538649871699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45192</v>
      </c>
      <c r="C601" s="257">
        <v>57.579214</v>
      </c>
      <c r="D601" s="258">
        <v>125.57538649871699</v>
      </c>
      <c r="E601" s="257">
        <f t="shared" si="42"/>
        <v>57.579214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45193</v>
      </c>
      <c r="C602" s="257">
        <v>77.504825999999994</v>
      </c>
      <c r="D602" s="258">
        <v>125.57538649871699</v>
      </c>
      <c r="E602" s="257">
        <f t="shared" si="42"/>
        <v>77.504825999999994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45194</v>
      </c>
      <c r="C603" s="257">
        <v>56.623999000000005</v>
      </c>
      <c r="D603" s="258">
        <v>125.57538649871699</v>
      </c>
      <c r="E603" s="257">
        <f t="shared" si="42"/>
        <v>56.623999000000005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45195</v>
      </c>
      <c r="C604" s="257">
        <v>61.613292999999999</v>
      </c>
      <c r="D604" s="258">
        <v>125.57538649871699</v>
      </c>
      <c r="E604" s="257">
        <f t="shared" si="42"/>
        <v>61.613292999999999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45196</v>
      </c>
      <c r="C605" s="257">
        <v>112.85042299999999</v>
      </c>
      <c r="D605" s="258">
        <v>125.57538649871699</v>
      </c>
      <c r="E605" s="257">
        <f t="shared" si="42"/>
        <v>112.85042299999999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45197</v>
      </c>
      <c r="C606" s="257">
        <v>87.513448000000011</v>
      </c>
      <c r="D606" s="258">
        <v>125.57538649871699</v>
      </c>
      <c r="E606" s="257">
        <f t="shared" si="42"/>
        <v>87.513448000000011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45198</v>
      </c>
      <c r="C607" s="257">
        <v>47.587671</v>
      </c>
      <c r="D607" s="258">
        <v>125.57538649871699</v>
      </c>
      <c r="E607" s="257">
        <f t="shared" si="42"/>
        <v>47.587671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45199</v>
      </c>
      <c r="C608" s="257">
        <v>71.112015999999997</v>
      </c>
      <c r="D608" s="258">
        <v>125.57538649871699</v>
      </c>
      <c r="E608" s="257">
        <f t="shared" si="42"/>
        <v>71.112015999999997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45200</v>
      </c>
      <c r="C609" s="257">
        <v>65.010852999999997</v>
      </c>
      <c r="D609" s="258">
        <v>153.79475256073823</v>
      </c>
      <c r="E609" s="257">
        <f t="shared" si="42"/>
        <v>65.010852999999997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45201</v>
      </c>
      <c r="C610" s="257">
        <v>119.595054</v>
      </c>
      <c r="D610" s="258">
        <v>153.79475256073823</v>
      </c>
      <c r="E610" s="257">
        <f t="shared" si="42"/>
        <v>119.595054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45202</v>
      </c>
      <c r="C611" s="257">
        <v>119.29588199999999</v>
      </c>
      <c r="D611" s="258">
        <v>153.79475256073823</v>
      </c>
      <c r="E611" s="257">
        <f t="shared" si="42"/>
        <v>119.29588199999999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45203</v>
      </c>
      <c r="C612" s="257">
        <v>100.617614</v>
      </c>
      <c r="D612" s="258">
        <v>153.79475256073823</v>
      </c>
      <c r="E612" s="257">
        <f t="shared" si="42"/>
        <v>100.617614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45204</v>
      </c>
      <c r="C613" s="257">
        <v>47.969997999999997</v>
      </c>
      <c r="D613" s="258">
        <v>153.79475256073823</v>
      </c>
      <c r="E613" s="257">
        <f t="shared" si="42"/>
        <v>47.969997999999997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45205</v>
      </c>
      <c r="C614" s="257">
        <v>62.839870000000005</v>
      </c>
      <c r="D614" s="258">
        <v>153.79475256073823</v>
      </c>
      <c r="E614" s="257">
        <f t="shared" si="42"/>
        <v>62.839870000000005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45206</v>
      </c>
      <c r="C615" s="257">
        <v>73.685134999999988</v>
      </c>
      <c r="D615" s="258">
        <v>153.79475256073823</v>
      </c>
      <c r="E615" s="257">
        <f t="shared" si="42"/>
        <v>73.685134999999988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45207</v>
      </c>
      <c r="C616" s="257">
        <v>58.411174000000003</v>
      </c>
      <c r="D616" s="258">
        <v>153.79475256073823</v>
      </c>
      <c r="E616" s="257">
        <f t="shared" si="42"/>
        <v>58.411174000000003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45208</v>
      </c>
      <c r="C617" s="257">
        <v>53.081889000000004</v>
      </c>
      <c r="D617" s="258">
        <v>153.79475256073823</v>
      </c>
      <c r="E617" s="257">
        <f t="shared" si="42"/>
        <v>53.081889000000004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45209</v>
      </c>
      <c r="C618" s="257">
        <v>39.551927000000006</v>
      </c>
      <c r="D618" s="258">
        <v>153.79475256073823</v>
      </c>
      <c r="E618" s="257">
        <f t="shared" si="42"/>
        <v>39.551927000000006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45210</v>
      </c>
      <c r="C619" s="257">
        <v>44.508303999999995</v>
      </c>
      <c r="D619" s="258">
        <v>153.79475256073823</v>
      </c>
      <c r="E619" s="257">
        <f t="shared" si="42"/>
        <v>44.508303999999995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45211</v>
      </c>
      <c r="C620" s="257">
        <v>84.965941000000001</v>
      </c>
      <c r="D620" s="258">
        <v>153.79475256073823</v>
      </c>
      <c r="E620" s="257">
        <f t="shared" si="42"/>
        <v>84.965941000000001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45212</v>
      </c>
      <c r="C621" s="257">
        <v>154.04540400000002</v>
      </c>
      <c r="D621" s="258">
        <v>153.79475256073823</v>
      </c>
      <c r="E621" s="257">
        <f t="shared" si="42"/>
        <v>153.79475256073823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45213</v>
      </c>
      <c r="C622" s="257">
        <v>77.564145000000011</v>
      </c>
      <c r="D622" s="258">
        <v>153.79475256073823</v>
      </c>
      <c r="E622" s="257">
        <f t="shared" si="42"/>
        <v>77.564145000000011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45214</v>
      </c>
      <c r="C623" s="257">
        <v>55.796743999999997</v>
      </c>
      <c r="D623" s="258">
        <v>153.79475256073823</v>
      </c>
      <c r="E623" s="257">
        <f t="shared" si="42"/>
        <v>55.796743999999997</v>
      </c>
      <c r="F623" s="263"/>
      <c r="G623" s="190" t="str">
        <f t="shared" si="39"/>
        <v>O</v>
      </c>
      <c r="H623" s="259" t="str">
        <f t="shared" si="40"/>
        <v>153,8</v>
      </c>
      <c r="I623" s="260"/>
    </row>
    <row r="624" spans="1:9">
      <c r="A624" s="255">
        <f t="shared" si="41"/>
        <v>622</v>
      </c>
      <c r="B624" s="256">
        <v>45215</v>
      </c>
      <c r="C624" s="257">
        <v>100.030469</v>
      </c>
      <c r="D624" s="258">
        <v>153.79475256073823</v>
      </c>
      <c r="E624" s="257">
        <f t="shared" si="42"/>
        <v>100.030469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45216</v>
      </c>
      <c r="C625" s="257">
        <v>301.79274400000003</v>
      </c>
      <c r="D625" s="258">
        <v>153.79475256073823</v>
      </c>
      <c r="E625" s="257">
        <f t="shared" si="42"/>
        <v>153.79475256073823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45217</v>
      </c>
      <c r="C626" s="257">
        <v>374.86666300000002</v>
      </c>
      <c r="D626" s="258">
        <v>153.79475256073823</v>
      </c>
      <c r="E626" s="257">
        <f t="shared" si="42"/>
        <v>153.79475256073823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45218</v>
      </c>
      <c r="C627" s="257">
        <v>392.27532299999996</v>
      </c>
      <c r="D627" s="258">
        <v>153.79475256073823</v>
      </c>
      <c r="E627" s="257">
        <f t="shared" si="42"/>
        <v>153.79475256073823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45219</v>
      </c>
      <c r="C628" s="257">
        <v>415.31141599999995</v>
      </c>
      <c r="D628" s="258">
        <v>153.79475256073823</v>
      </c>
      <c r="E628" s="257">
        <f t="shared" si="42"/>
        <v>153.79475256073823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45220</v>
      </c>
      <c r="C629" s="257">
        <v>192.22720900000002</v>
      </c>
      <c r="D629" s="258">
        <v>153.79475256073823</v>
      </c>
      <c r="E629" s="257">
        <f t="shared" si="42"/>
        <v>153.79475256073823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45221</v>
      </c>
      <c r="C630" s="257">
        <v>169.731527</v>
      </c>
      <c r="D630" s="258">
        <v>153.79475256073823</v>
      </c>
      <c r="E630" s="257">
        <f t="shared" si="42"/>
        <v>153.79475256073823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45222</v>
      </c>
      <c r="C631" s="257">
        <v>147.10712599999999</v>
      </c>
      <c r="D631" s="258">
        <v>153.79475256073823</v>
      </c>
      <c r="E631" s="257">
        <f t="shared" si="42"/>
        <v>147.10712599999999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45223</v>
      </c>
      <c r="C632" s="257">
        <v>302.44678600000003</v>
      </c>
      <c r="D632" s="258">
        <v>153.79475256073823</v>
      </c>
      <c r="E632" s="257">
        <f t="shared" si="42"/>
        <v>153.79475256073823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45224</v>
      </c>
      <c r="C633" s="257">
        <v>398.84176600000001</v>
      </c>
      <c r="D633" s="258">
        <v>153.79475256073823</v>
      </c>
      <c r="E633" s="257">
        <f t="shared" si="42"/>
        <v>153.79475256073823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45225</v>
      </c>
      <c r="C634" s="257">
        <v>408.20784800000001</v>
      </c>
      <c r="D634" s="258">
        <v>153.79475256073823</v>
      </c>
      <c r="E634" s="257">
        <f t="shared" si="42"/>
        <v>153.79475256073823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45226</v>
      </c>
      <c r="C635" s="257">
        <v>354.26643099999995</v>
      </c>
      <c r="D635" s="258">
        <v>153.79475256073823</v>
      </c>
      <c r="E635" s="257">
        <f t="shared" si="42"/>
        <v>153.79475256073823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45227</v>
      </c>
      <c r="C636" s="257">
        <v>285.17761099999996</v>
      </c>
      <c r="D636" s="258">
        <v>153.79475256073823</v>
      </c>
      <c r="E636" s="257">
        <f t="shared" si="42"/>
        <v>153.79475256073823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45228</v>
      </c>
      <c r="C637" s="257">
        <v>239.78311500000001</v>
      </c>
      <c r="D637" s="258">
        <v>153.79475256073823</v>
      </c>
      <c r="E637" s="257">
        <f t="shared" si="42"/>
        <v>153.79475256073823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45229</v>
      </c>
      <c r="C638" s="257">
        <v>301.61685700000004</v>
      </c>
      <c r="D638" s="258">
        <v>153.79475256073823</v>
      </c>
      <c r="E638" s="257">
        <f t="shared" si="42"/>
        <v>153.79475256073823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45230</v>
      </c>
      <c r="C639" s="257">
        <v>178.02342800000002</v>
      </c>
      <c r="D639" s="258">
        <v>153.79475256073823</v>
      </c>
      <c r="E639" s="257">
        <f t="shared" si="42"/>
        <v>153.79475256073823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45231</v>
      </c>
      <c r="C640" s="257">
        <v>305.74657399999995</v>
      </c>
      <c r="D640" s="258">
        <v>207.74864379562351</v>
      </c>
      <c r="E640" s="257">
        <f t="shared" si="42"/>
        <v>207.74864379562351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45232</v>
      </c>
      <c r="C641" s="257">
        <v>378.32392699999997</v>
      </c>
      <c r="D641" s="258">
        <v>207.74864379562351</v>
      </c>
      <c r="E641" s="257">
        <f t="shared" si="42"/>
        <v>207.74864379562351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45233</v>
      </c>
      <c r="C642" s="257">
        <v>372.60674399999999</v>
      </c>
      <c r="D642" s="258">
        <v>207.74864379562351</v>
      </c>
      <c r="E642" s="257">
        <f t="shared" si="42"/>
        <v>207.74864379562351</v>
      </c>
      <c r="F642" s="263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45234</v>
      </c>
      <c r="C643" s="257">
        <v>299.70202</v>
      </c>
      <c r="D643" s="258">
        <v>207.74864379562351</v>
      </c>
      <c r="E643" s="257">
        <f t="shared" si="42"/>
        <v>207.74864379562351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45235</v>
      </c>
      <c r="C644" s="257">
        <v>285.86199200000004</v>
      </c>
      <c r="D644" s="258">
        <v>207.74864379562351</v>
      </c>
      <c r="E644" s="257">
        <f t="shared" si="42"/>
        <v>207.74864379562351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45236</v>
      </c>
      <c r="C645" s="257">
        <v>220.725829</v>
      </c>
      <c r="D645" s="258">
        <v>207.74864379562351</v>
      </c>
      <c r="E645" s="257">
        <f t="shared" si="42"/>
        <v>207.74864379562351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45237</v>
      </c>
      <c r="C646" s="257">
        <v>166.87135000000001</v>
      </c>
      <c r="D646" s="258">
        <v>207.74864379562351</v>
      </c>
      <c r="E646" s="257">
        <f t="shared" si="42"/>
        <v>166.87135000000001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45238</v>
      </c>
      <c r="C647" s="257">
        <v>181.521907</v>
      </c>
      <c r="D647" s="258">
        <v>207.74864379562351</v>
      </c>
      <c r="E647" s="257">
        <f t="shared" si="42"/>
        <v>181.521907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45239</v>
      </c>
      <c r="C648" s="257">
        <v>264.74809799999997</v>
      </c>
      <c r="D648" s="258">
        <v>207.74864379562351</v>
      </c>
      <c r="E648" s="257">
        <f t="shared" si="42"/>
        <v>207.74864379562351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45240</v>
      </c>
      <c r="C649" s="257">
        <v>315.18730300000004</v>
      </c>
      <c r="D649" s="258">
        <v>207.74864379562351</v>
      </c>
      <c r="E649" s="257">
        <f t="shared" si="42"/>
        <v>207.74864379562351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45241</v>
      </c>
      <c r="C650" s="257">
        <v>353.79800700000004</v>
      </c>
      <c r="D650" s="258">
        <v>207.74864379562351</v>
      </c>
      <c r="E650" s="257">
        <f t="shared" si="42"/>
        <v>207.74864379562351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45242</v>
      </c>
      <c r="C651" s="257">
        <v>269.20335400000005</v>
      </c>
      <c r="D651" s="258">
        <v>207.74864379562351</v>
      </c>
      <c r="E651" s="257">
        <f t="shared" si="42"/>
        <v>207.74864379562351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45243</v>
      </c>
      <c r="C652" s="257">
        <v>237.42616199999998</v>
      </c>
      <c r="D652" s="258">
        <v>207.74864379562351</v>
      </c>
      <c r="E652" s="257">
        <f t="shared" si="42"/>
        <v>207.74864379562351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45244</v>
      </c>
      <c r="C653" s="257">
        <v>195.84528600000002</v>
      </c>
      <c r="D653" s="258">
        <v>207.74864379562351</v>
      </c>
      <c r="E653" s="257">
        <f t="shared" si="42"/>
        <v>195.84528600000002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45245</v>
      </c>
      <c r="C654" s="257">
        <v>103.63966099999999</v>
      </c>
      <c r="D654" s="258">
        <v>207.74864379562351</v>
      </c>
      <c r="E654" s="257">
        <f t="shared" si="42"/>
        <v>103.63966099999999</v>
      </c>
      <c r="F654" s="263"/>
      <c r="G654" s="190" t="str">
        <f t="shared" si="43"/>
        <v>N</v>
      </c>
      <c r="H654" s="259" t="str">
        <f t="shared" si="44"/>
        <v>207,7</v>
      </c>
      <c r="I654" s="260"/>
    </row>
    <row r="655" spans="1:9">
      <c r="A655" s="255">
        <f t="shared" si="41"/>
        <v>653</v>
      </c>
      <c r="B655" s="256">
        <v>45246</v>
      </c>
      <c r="C655" s="257">
        <v>164.571258</v>
      </c>
      <c r="D655" s="258">
        <v>207.74864379562351</v>
      </c>
      <c r="E655" s="257">
        <f t="shared" si="42"/>
        <v>164.571258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45247</v>
      </c>
      <c r="C656" s="257">
        <v>106.43720399999999</v>
      </c>
      <c r="D656" s="258">
        <v>207.74864379562351</v>
      </c>
      <c r="E656" s="257">
        <f t="shared" si="42"/>
        <v>106.43720399999999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45248</v>
      </c>
      <c r="C657" s="257">
        <v>92.351899000000003</v>
      </c>
      <c r="D657" s="258">
        <v>207.74864379562351</v>
      </c>
      <c r="E657" s="257">
        <f t="shared" si="42"/>
        <v>92.351899000000003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45249</v>
      </c>
      <c r="C658" s="257">
        <v>33.739069999999998</v>
      </c>
      <c r="D658" s="258">
        <v>207.74864379562351</v>
      </c>
      <c r="E658" s="257">
        <f t="shared" si="42"/>
        <v>33.739069999999998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45250</v>
      </c>
      <c r="C659" s="257">
        <v>127.556757</v>
      </c>
      <c r="D659" s="258">
        <v>207.74864379562351</v>
      </c>
      <c r="E659" s="257">
        <f t="shared" si="42"/>
        <v>127.556757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45251</v>
      </c>
      <c r="C660" s="257">
        <v>334.56353200000001</v>
      </c>
      <c r="D660" s="258">
        <v>207.74864379562351</v>
      </c>
      <c r="E660" s="257">
        <f t="shared" si="42"/>
        <v>207.74864379562351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45252</v>
      </c>
      <c r="C661" s="257">
        <v>358.19079600000003</v>
      </c>
      <c r="D661" s="258">
        <v>207.74864379562351</v>
      </c>
      <c r="E661" s="257">
        <f t="shared" si="42"/>
        <v>207.74864379562351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45253</v>
      </c>
      <c r="C662" s="257">
        <v>302.07012300000002</v>
      </c>
      <c r="D662" s="258">
        <v>207.74864379562351</v>
      </c>
      <c r="E662" s="257">
        <f t="shared" si="42"/>
        <v>207.74864379562351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45254</v>
      </c>
      <c r="C663" s="257">
        <v>259.81835000000001</v>
      </c>
      <c r="D663" s="258">
        <v>207.74864379562351</v>
      </c>
      <c r="E663" s="257">
        <f t="shared" ref="E663:E726" si="46">IF(C663&gt;D663,D663,C663)</f>
        <v>207.74864379562351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45255</v>
      </c>
      <c r="C664" s="257">
        <v>171.069649</v>
      </c>
      <c r="D664" s="258">
        <v>207.74864379562351</v>
      </c>
      <c r="E664" s="257">
        <f t="shared" si="46"/>
        <v>171.069649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45256</v>
      </c>
      <c r="C665" s="257">
        <v>30.735408</v>
      </c>
      <c r="D665" s="258">
        <v>207.74864379562351</v>
      </c>
      <c r="E665" s="257">
        <f t="shared" si="46"/>
        <v>30.735408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45257</v>
      </c>
      <c r="C666" s="257">
        <v>201.74135699999999</v>
      </c>
      <c r="D666" s="258">
        <v>207.74864379562351</v>
      </c>
      <c r="E666" s="257">
        <f t="shared" si="46"/>
        <v>201.74135699999999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45258</v>
      </c>
      <c r="C667" s="257">
        <v>217.51213000000001</v>
      </c>
      <c r="D667" s="258">
        <v>207.74864379562351</v>
      </c>
      <c r="E667" s="257">
        <f t="shared" si="46"/>
        <v>207.74864379562351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45259</v>
      </c>
      <c r="C668" s="257">
        <v>290.59592700000002</v>
      </c>
      <c r="D668" s="258">
        <v>207.74864379562351</v>
      </c>
      <c r="E668" s="257">
        <f t="shared" si="46"/>
        <v>207.74864379562351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45260</v>
      </c>
      <c r="C669" s="257">
        <v>285.56621200000001</v>
      </c>
      <c r="D669" s="258">
        <v>207.74864379562351</v>
      </c>
      <c r="E669" s="257">
        <f t="shared" si="46"/>
        <v>207.74864379562351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45261</v>
      </c>
      <c r="C670" s="257">
        <v>272.68630400000001</v>
      </c>
      <c r="D670" s="258">
        <v>195.7979798007695</v>
      </c>
      <c r="E670" s="257">
        <f t="shared" si="46"/>
        <v>195.7979798007695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45262</v>
      </c>
      <c r="C671" s="257">
        <v>208.15236199999998</v>
      </c>
      <c r="D671" s="258">
        <v>195.7979798007695</v>
      </c>
      <c r="E671" s="257">
        <f t="shared" si="46"/>
        <v>195.7979798007695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45263</v>
      </c>
      <c r="C672" s="257">
        <v>179.16206299999999</v>
      </c>
      <c r="D672" s="258">
        <v>195.7979798007695</v>
      </c>
      <c r="E672" s="257">
        <f t="shared" si="46"/>
        <v>179.16206299999999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45264</v>
      </c>
      <c r="C673" s="257">
        <v>290.76074</v>
      </c>
      <c r="D673" s="258">
        <v>195.7979798007695</v>
      </c>
      <c r="E673" s="257">
        <f t="shared" si="46"/>
        <v>195.7979798007695</v>
      </c>
      <c r="F673" s="263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45265</v>
      </c>
      <c r="C674" s="257">
        <v>117.27066099999999</v>
      </c>
      <c r="D674" s="258">
        <v>195.7979798007695</v>
      </c>
      <c r="E674" s="257">
        <f t="shared" si="46"/>
        <v>117.27066099999999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45266</v>
      </c>
      <c r="C675" s="257">
        <v>86.179502000000014</v>
      </c>
      <c r="D675" s="258">
        <v>195.7979798007695</v>
      </c>
      <c r="E675" s="257">
        <f t="shared" si="46"/>
        <v>86.179502000000014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45267</v>
      </c>
      <c r="C676" s="257">
        <v>217.38391099999998</v>
      </c>
      <c r="D676" s="258">
        <v>195.7979798007695</v>
      </c>
      <c r="E676" s="257">
        <f t="shared" si="46"/>
        <v>195.7979798007695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45268</v>
      </c>
      <c r="C677" s="257">
        <v>336.57010300000002</v>
      </c>
      <c r="D677" s="258">
        <v>195.7979798007695</v>
      </c>
      <c r="E677" s="257">
        <f t="shared" si="46"/>
        <v>195.7979798007695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45269</v>
      </c>
      <c r="C678" s="257">
        <v>313.85512699999998</v>
      </c>
      <c r="D678" s="258">
        <v>195.7979798007695</v>
      </c>
      <c r="E678" s="257">
        <f t="shared" si="46"/>
        <v>195.7979798007695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45270</v>
      </c>
      <c r="C679" s="257">
        <v>243.31872900000002</v>
      </c>
      <c r="D679" s="258">
        <v>195.7979798007695</v>
      </c>
      <c r="E679" s="257">
        <f t="shared" si="46"/>
        <v>195.7979798007695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45271</v>
      </c>
      <c r="C680" s="257">
        <v>250.98701600000001</v>
      </c>
      <c r="D680" s="258">
        <v>195.7979798007695</v>
      </c>
      <c r="E680" s="257">
        <f t="shared" si="46"/>
        <v>195.7979798007695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45272</v>
      </c>
      <c r="C681" s="257">
        <v>310.06988299999995</v>
      </c>
      <c r="D681" s="258">
        <v>195.7979798007695</v>
      </c>
      <c r="E681" s="257">
        <f t="shared" si="46"/>
        <v>195.7979798007695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45273</v>
      </c>
      <c r="C682" s="257">
        <v>358.63419300000004</v>
      </c>
      <c r="D682" s="258">
        <v>195.7979798007695</v>
      </c>
      <c r="E682" s="257">
        <f t="shared" si="46"/>
        <v>195.7979798007695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45274</v>
      </c>
      <c r="C683" s="257">
        <v>293.456637</v>
      </c>
      <c r="D683" s="258">
        <v>195.7979798007695</v>
      </c>
      <c r="E683" s="257">
        <f t="shared" si="46"/>
        <v>195.7979798007695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45275</v>
      </c>
      <c r="C684" s="257">
        <v>241.63824300000002</v>
      </c>
      <c r="D684" s="258">
        <v>195.7979798007695</v>
      </c>
      <c r="E684" s="257">
        <f t="shared" si="46"/>
        <v>195.7979798007695</v>
      </c>
      <c r="F684" s="263"/>
      <c r="G684" s="190" t="str">
        <f t="shared" si="43"/>
        <v>D</v>
      </c>
      <c r="H684" s="259" t="str">
        <f t="shared" si="44"/>
        <v>195,8</v>
      </c>
      <c r="I684" s="260"/>
    </row>
    <row r="685" spans="1:9">
      <c r="A685" s="255">
        <f t="shared" si="45"/>
        <v>683</v>
      </c>
      <c r="B685" s="256">
        <v>45276</v>
      </c>
      <c r="C685" s="257">
        <v>117.79346</v>
      </c>
      <c r="D685" s="258">
        <v>195.7979798007695</v>
      </c>
      <c r="E685" s="257">
        <f t="shared" si="46"/>
        <v>117.79346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45277</v>
      </c>
      <c r="C686" s="257">
        <v>36.700868999999997</v>
      </c>
      <c r="D686" s="258">
        <v>195.7979798007695</v>
      </c>
      <c r="E686" s="257">
        <f t="shared" si="46"/>
        <v>36.700868999999997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45278</v>
      </c>
      <c r="C687" s="257">
        <v>21.168843000000003</v>
      </c>
      <c r="D687" s="258">
        <v>195.7979798007695</v>
      </c>
      <c r="E687" s="257">
        <f t="shared" si="46"/>
        <v>21.168843000000003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45279</v>
      </c>
      <c r="C688" s="257">
        <v>100.086298</v>
      </c>
      <c r="D688" s="258">
        <v>195.7979798007695</v>
      </c>
      <c r="E688" s="257">
        <f t="shared" si="46"/>
        <v>100.086298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45280</v>
      </c>
      <c r="C689" s="257">
        <v>341.38538800000003</v>
      </c>
      <c r="D689" s="258">
        <v>195.7979798007695</v>
      </c>
      <c r="E689" s="257">
        <f t="shared" si="46"/>
        <v>195.7979798007695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45281</v>
      </c>
      <c r="C690" s="257">
        <v>265.60914700000001</v>
      </c>
      <c r="D690" s="258">
        <v>195.7979798007695</v>
      </c>
      <c r="E690" s="257">
        <f t="shared" si="46"/>
        <v>195.7979798007695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45282</v>
      </c>
      <c r="C691" s="257">
        <v>259.51865900000001</v>
      </c>
      <c r="D691" s="258">
        <v>195.7979798007695</v>
      </c>
      <c r="E691" s="257">
        <f t="shared" si="46"/>
        <v>195.7979798007695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45283</v>
      </c>
      <c r="C692" s="257">
        <v>186.19649699999999</v>
      </c>
      <c r="D692" s="258">
        <v>195.7979798007695</v>
      </c>
      <c r="E692" s="257">
        <f t="shared" si="46"/>
        <v>186.19649699999999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45284</v>
      </c>
      <c r="C693" s="257">
        <v>40.526524999999999</v>
      </c>
      <c r="D693" s="258">
        <v>195.7979798007695</v>
      </c>
      <c r="E693" s="257">
        <f t="shared" si="46"/>
        <v>40.526524999999999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45285</v>
      </c>
      <c r="C694" s="257">
        <v>34.68506</v>
      </c>
      <c r="D694" s="258">
        <v>195.7979798007695</v>
      </c>
      <c r="E694" s="257">
        <f t="shared" si="46"/>
        <v>34.68506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45286</v>
      </c>
      <c r="C695" s="257">
        <v>55.791398000000001</v>
      </c>
      <c r="D695" s="258">
        <v>195.7979798007695</v>
      </c>
      <c r="E695" s="257">
        <f t="shared" si="46"/>
        <v>55.791398000000001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45287</v>
      </c>
      <c r="C696" s="257">
        <v>115.922409</v>
      </c>
      <c r="D696" s="258">
        <v>195.7979798007695</v>
      </c>
      <c r="E696" s="257">
        <f t="shared" si="46"/>
        <v>115.922409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45288</v>
      </c>
      <c r="C697" s="257">
        <v>82.692546000000007</v>
      </c>
      <c r="D697" s="258">
        <v>195.7979798007695</v>
      </c>
      <c r="E697" s="257">
        <f t="shared" si="46"/>
        <v>82.692546000000007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45289</v>
      </c>
      <c r="C698" s="257">
        <v>38.915436</v>
      </c>
      <c r="D698" s="258">
        <v>195.7979798007695</v>
      </c>
      <c r="E698" s="257">
        <f t="shared" si="46"/>
        <v>38.915436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45290</v>
      </c>
      <c r="C699" s="257">
        <v>135.71794500000001</v>
      </c>
      <c r="D699" s="258">
        <v>195.7979798007695</v>
      </c>
      <c r="E699" s="257">
        <f t="shared" si="46"/>
        <v>135.71794500000001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45291</v>
      </c>
      <c r="C700" s="257">
        <v>232.51278099999999</v>
      </c>
      <c r="D700" s="258">
        <v>195.7979798007695</v>
      </c>
      <c r="E700" s="257">
        <f t="shared" si="46"/>
        <v>195.7979798007695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45292</v>
      </c>
      <c r="C701" s="257">
        <v>159.60731900000002</v>
      </c>
      <c r="D701" s="258">
        <v>226.88280316780788</v>
      </c>
      <c r="E701" s="257">
        <f t="shared" si="46"/>
        <v>159.60731900000002</v>
      </c>
      <c r="F701" s="260">
        <f>YEAR(B701)</f>
        <v>2024</v>
      </c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45293</v>
      </c>
      <c r="C702" s="257">
        <v>305.489642</v>
      </c>
      <c r="D702" s="258">
        <v>226.88280316780788</v>
      </c>
      <c r="E702" s="257">
        <f t="shared" si="46"/>
        <v>226.88280316780788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45294</v>
      </c>
      <c r="C703" s="257">
        <v>282.85366299999998</v>
      </c>
      <c r="D703" s="258">
        <v>226.88280316780788</v>
      </c>
      <c r="E703" s="257">
        <f t="shared" si="46"/>
        <v>226.88280316780788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45295</v>
      </c>
      <c r="C704" s="257">
        <v>137.70837299999999</v>
      </c>
      <c r="D704" s="258">
        <v>226.88280316780788</v>
      </c>
      <c r="E704" s="257">
        <f t="shared" si="46"/>
        <v>137.70837299999999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45296</v>
      </c>
      <c r="C705" s="257">
        <v>304.50604700000002</v>
      </c>
      <c r="D705" s="258">
        <v>226.88280316780788</v>
      </c>
      <c r="E705" s="257">
        <f t="shared" si="46"/>
        <v>226.88280316780788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45297</v>
      </c>
      <c r="C706" s="257">
        <v>312.16548199999994</v>
      </c>
      <c r="D706" s="258">
        <v>226.88280316780788</v>
      </c>
      <c r="E706" s="257">
        <f t="shared" si="46"/>
        <v>226.88280316780788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45298</v>
      </c>
      <c r="C707" s="257">
        <v>264.33054299999998</v>
      </c>
      <c r="D707" s="258">
        <v>226.88280316780788</v>
      </c>
      <c r="E707" s="257">
        <f t="shared" si="46"/>
        <v>226.88280316780788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45299</v>
      </c>
      <c r="C708" s="257">
        <v>193.81571499999998</v>
      </c>
      <c r="D708" s="258">
        <v>226.88280316780788</v>
      </c>
      <c r="E708" s="257">
        <f t="shared" si="46"/>
        <v>193.81571499999998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45300</v>
      </c>
      <c r="C709" s="257">
        <v>24.501615000000001</v>
      </c>
      <c r="D709" s="258">
        <v>226.88280316780788</v>
      </c>
      <c r="E709" s="257">
        <f t="shared" si="46"/>
        <v>24.501615000000001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45301</v>
      </c>
      <c r="C710" s="257">
        <v>90.165134000000009</v>
      </c>
      <c r="D710" s="258">
        <v>226.88280316780788</v>
      </c>
      <c r="E710" s="257">
        <f t="shared" si="46"/>
        <v>90.165134000000009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45302</v>
      </c>
      <c r="C711" s="257">
        <v>145.66655799999998</v>
      </c>
      <c r="D711" s="258">
        <v>226.88280316780788</v>
      </c>
      <c r="E711" s="257">
        <f t="shared" si="46"/>
        <v>145.66655799999998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45303</v>
      </c>
      <c r="C712" s="257">
        <v>122.95275599999999</v>
      </c>
      <c r="D712" s="258">
        <v>226.88280316780788</v>
      </c>
      <c r="E712" s="257">
        <f t="shared" si="46"/>
        <v>122.95275599999999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45304</v>
      </c>
      <c r="C713" s="257">
        <v>155.15355400000001</v>
      </c>
      <c r="D713" s="258">
        <v>226.88280316780788</v>
      </c>
      <c r="E713" s="257">
        <f t="shared" si="46"/>
        <v>155.15355400000001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45305</v>
      </c>
      <c r="C714" s="257">
        <v>261.16290299999997</v>
      </c>
      <c r="D714" s="258">
        <v>226.88280316780788</v>
      </c>
      <c r="E714" s="257">
        <f t="shared" si="46"/>
        <v>226.88280316780788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45306</v>
      </c>
      <c r="C715" s="257">
        <v>261.31560999999999</v>
      </c>
      <c r="D715" s="258">
        <v>226.88280316780788</v>
      </c>
      <c r="E715" s="257">
        <f t="shared" si="46"/>
        <v>226.88280316780788</v>
      </c>
      <c r="F715" s="263"/>
      <c r="G715" s="190" t="str">
        <f t="shared" si="47"/>
        <v>E</v>
      </c>
      <c r="H715" s="259" t="str">
        <f t="shared" si="48"/>
        <v>226,9</v>
      </c>
      <c r="I715" s="260"/>
    </row>
    <row r="716" spans="1:9">
      <c r="A716" s="255">
        <f t="shared" si="45"/>
        <v>714</v>
      </c>
      <c r="B716" s="256">
        <v>45307</v>
      </c>
      <c r="C716" s="257">
        <v>312.65408100000002</v>
      </c>
      <c r="D716" s="258">
        <v>226.88280316780788</v>
      </c>
      <c r="E716" s="257">
        <f t="shared" si="46"/>
        <v>226.88280316780788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45308</v>
      </c>
      <c r="C717" s="257">
        <v>414.04449200000005</v>
      </c>
      <c r="D717" s="258">
        <v>226.88280316780788</v>
      </c>
      <c r="E717" s="257">
        <f t="shared" si="46"/>
        <v>226.88280316780788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45309</v>
      </c>
      <c r="C718" s="257">
        <v>314.62552699999998</v>
      </c>
      <c r="D718" s="258">
        <v>226.88280316780788</v>
      </c>
      <c r="E718" s="257">
        <f t="shared" si="46"/>
        <v>226.88280316780788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45310</v>
      </c>
      <c r="C719" s="257">
        <v>283.75484299999999</v>
      </c>
      <c r="D719" s="258">
        <v>226.88280316780788</v>
      </c>
      <c r="E719" s="257">
        <f t="shared" si="46"/>
        <v>226.88280316780788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45311</v>
      </c>
      <c r="C720" s="257">
        <v>128.34716900000001</v>
      </c>
      <c r="D720" s="258">
        <v>226.88280316780788</v>
      </c>
      <c r="E720" s="257">
        <f t="shared" si="46"/>
        <v>128.34716900000001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45312</v>
      </c>
      <c r="C721" s="257">
        <v>122.565285</v>
      </c>
      <c r="D721" s="258">
        <v>226.88280316780788</v>
      </c>
      <c r="E721" s="257">
        <f t="shared" si="46"/>
        <v>122.565285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45313</v>
      </c>
      <c r="C722" s="257">
        <v>207.38079099999999</v>
      </c>
      <c r="D722" s="258">
        <v>226.88280316780788</v>
      </c>
      <c r="E722" s="257">
        <f t="shared" si="46"/>
        <v>207.38079099999999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45314</v>
      </c>
      <c r="C723" s="257">
        <v>126.362179</v>
      </c>
      <c r="D723" s="258">
        <v>226.88280316780788</v>
      </c>
      <c r="E723" s="257">
        <f t="shared" si="46"/>
        <v>126.362179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45315</v>
      </c>
      <c r="C724" s="257">
        <v>82.124434999999991</v>
      </c>
      <c r="D724" s="258">
        <v>226.88280316780788</v>
      </c>
      <c r="E724" s="257">
        <f t="shared" si="46"/>
        <v>82.124434999999991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45316</v>
      </c>
      <c r="C725" s="257">
        <v>80.573524999999989</v>
      </c>
      <c r="D725" s="258">
        <v>226.88280316780788</v>
      </c>
      <c r="E725" s="257">
        <f t="shared" si="46"/>
        <v>80.573524999999989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45317</v>
      </c>
      <c r="C726" s="257">
        <v>44.098828999999995</v>
      </c>
      <c r="D726" s="258">
        <v>226.88280316780788</v>
      </c>
      <c r="E726" s="257">
        <f t="shared" si="46"/>
        <v>44.098828999999995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0" si="49">+A726+1</f>
        <v>725</v>
      </c>
      <c r="B727" s="256">
        <v>45318</v>
      </c>
      <c r="C727" s="257">
        <v>85.233969999999999</v>
      </c>
      <c r="D727" s="258">
        <v>226.88280316780788</v>
      </c>
      <c r="E727" s="257">
        <f t="shared" ref="E727:E760" si="50">IF(C727&gt;D727,D727,C727)</f>
        <v>85.233969999999999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45319</v>
      </c>
      <c r="C728" s="257">
        <v>161.50379799999999</v>
      </c>
      <c r="D728" s="258">
        <v>226.88280316780788</v>
      </c>
      <c r="E728" s="257">
        <f t="shared" si="50"/>
        <v>161.50379799999999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45320</v>
      </c>
      <c r="C729" s="257">
        <v>136.78900099999998</v>
      </c>
      <c r="D729" s="258">
        <v>226.88280316780788</v>
      </c>
      <c r="E729" s="257">
        <f t="shared" si="50"/>
        <v>136.78900099999998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45321</v>
      </c>
      <c r="C730" s="257">
        <v>64.648055999999997</v>
      </c>
      <c r="D730" s="258">
        <v>226.88280316780788</v>
      </c>
      <c r="E730" s="257">
        <f t="shared" si="50"/>
        <v>64.648055999999997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45322</v>
      </c>
      <c r="C731" s="257">
        <v>66.609024999999988</v>
      </c>
      <c r="D731" s="258">
        <v>226.88280316780788</v>
      </c>
      <c r="E731" s="257">
        <f t="shared" si="50"/>
        <v>66.609024999999988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45323</v>
      </c>
      <c r="C732" s="257">
        <v>152.26448500000001</v>
      </c>
      <c r="D732" s="258">
        <v>217.02516159158938</v>
      </c>
      <c r="E732" s="257">
        <f t="shared" si="50"/>
        <v>152.26448500000001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45324</v>
      </c>
      <c r="C733" s="257">
        <v>200.51220000000001</v>
      </c>
      <c r="D733" s="258">
        <v>217.02516159158938</v>
      </c>
      <c r="E733" s="257">
        <f t="shared" si="50"/>
        <v>200.51220000000001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45325</v>
      </c>
      <c r="C734" s="257">
        <v>77.325600000000009</v>
      </c>
      <c r="D734" s="258">
        <v>217.02516159158938</v>
      </c>
      <c r="E734" s="257">
        <f t="shared" si="50"/>
        <v>77.325600000000009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45326</v>
      </c>
      <c r="C735" s="257">
        <v>29.0962</v>
      </c>
      <c r="D735" s="258">
        <v>217.02516159158938</v>
      </c>
      <c r="E735" s="257">
        <f t="shared" si="50"/>
        <v>29.0962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45327</v>
      </c>
      <c r="C736" s="257">
        <v>17.322400000000002</v>
      </c>
      <c r="D736" s="258">
        <v>217.02516159158938</v>
      </c>
      <c r="E736" s="257">
        <f t="shared" si="50"/>
        <v>17.322400000000002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45328</v>
      </c>
      <c r="C737" s="257">
        <v>110.13080000000001</v>
      </c>
      <c r="D737" s="258">
        <v>217.02516159158938</v>
      </c>
      <c r="E737" s="257">
        <f t="shared" si="50"/>
        <v>110.13080000000001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45329</v>
      </c>
      <c r="C738" s="257">
        <v>289.26472500000006</v>
      </c>
      <c r="D738" s="258">
        <v>217.02516159158938</v>
      </c>
      <c r="E738" s="257">
        <f t="shared" si="50"/>
        <v>217.02516159158938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45330</v>
      </c>
      <c r="C739" s="257">
        <v>339.79349500000001</v>
      </c>
      <c r="D739" s="258">
        <v>217.02516159158938</v>
      </c>
      <c r="E739" s="257">
        <f t="shared" si="50"/>
        <v>217.02516159158938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45331</v>
      </c>
      <c r="C740" s="257">
        <v>322.42270000000002</v>
      </c>
      <c r="D740" s="258">
        <v>217.02516159158938</v>
      </c>
      <c r="E740" s="257">
        <f t="shared" si="50"/>
        <v>217.02516159158938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45332</v>
      </c>
      <c r="C741" s="257">
        <v>398.7013</v>
      </c>
      <c r="D741" s="258">
        <v>217.02516159158938</v>
      </c>
      <c r="E741" s="257">
        <f t="shared" si="50"/>
        <v>217.02516159158938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45333</v>
      </c>
      <c r="C742" s="257">
        <v>319.19619</v>
      </c>
      <c r="D742" s="258">
        <v>217.02516159158938</v>
      </c>
      <c r="E742" s="257">
        <f t="shared" si="50"/>
        <v>217.02516159158938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45334</v>
      </c>
      <c r="C743" s="257">
        <v>325.00481899999994</v>
      </c>
      <c r="D743" s="258">
        <v>217.02516159158938</v>
      </c>
      <c r="E743" s="257">
        <f t="shared" si="50"/>
        <v>217.02516159158938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45335</v>
      </c>
      <c r="C744" s="257">
        <v>171.61179999999999</v>
      </c>
      <c r="D744" s="258">
        <v>217.02516159158938</v>
      </c>
      <c r="E744" s="257">
        <f t="shared" si="50"/>
        <v>171.61179999999999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45336</v>
      </c>
      <c r="C745" s="257">
        <v>157.21299999999999</v>
      </c>
      <c r="D745" s="258">
        <v>217.02516159158938</v>
      </c>
      <c r="E745" s="257">
        <f t="shared" si="50"/>
        <v>157.21299999999999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45337</v>
      </c>
      <c r="C746" s="257">
        <v>240.52194700000001</v>
      </c>
      <c r="D746" s="258">
        <v>217.02516159158938</v>
      </c>
      <c r="E746" s="257">
        <f t="shared" si="50"/>
        <v>217.02516159158938</v>
      </c>
      <c r="F746" s="263"/>
      <c r="G746" s="190" t="str">
        <f t="shared" si="47"/>
        <v>F</v>
      </c>
      <c r="H746" s="259" t="str">
        <f t="shared" si="48"/>
        <v>217,0</v>
      </c>
      <c r="I746" s="260"/>
    </row>
    <row r="747" spans="1:9">
      <c r="A747" s="255">
        <f t="shared" si="49"/>
        <v>745</v>
      </c>
      <c r="B747" s="256">
        <v>45338</v>
      </c>
      <c r="C747" s="257">
        <v>231.20743200000001</v>
      </c>
      <c r="D747" s="258">
        <v>217.02516159158938</v>
      </c>
      <c r="E747" s="257">
        <f t="shared" si="50"/>
        <v>217.02516159158938</v>
      </c>
      <c r="F747" s="263"/>
      <c r="G747" s="190" t="str">
        <f t="shared" si="47"/>
        <v/>
      </c>
      <c r="H747" s="259" t="str">
        <f t="shared" si="48"/>
        <v/>
      </c>
      <c r="I747" s="260"/>
    </row>
    <row r="748" spans="1:9">
      <c r="A748" s="255">
        <f t="shared" si="49"/>
        <v>746</v>
      </c>
      <c r="B748" s="256">
        <v>45339</v>
      </c>
      <c r="C748" s="257">
        <v>139.59165100000001</v>
      </c>
      <c r="D748" s="258">
        <v>217.02516159158938</v>
      </c>
      <c r="E748" s="257">
        <f t="shared" si="50"/>
        <v>139.59165100000001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45340</v>
      </c>
      <c r="C749" s="257">
        <v>89.957599999999999</v>
      </c>
      <c r="D749" s="258">
        <v>217.02516159158938</v>
      </c>
      <c r="E749" s="257">
        <f t="shared" si="50"/>
        <v>89.957599999999999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45341</v>
      </c>
      <c r="C750" s="257">
        <v>216.45541500000002</v>
      </c>
      <c r="D750" s="258">
        <v>217.02516159158938</v>
      </c>
      <c r="E750" s="257">
        <f t="shared" si="50"/>
        <v>216.45541500000002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45342</v>
      </c>
      <c r="C751" s="257">
        <v>145.63129999999998</v>
      </c>
      <c r="D751" s="258">
        <v>217.02516159158938</v>
      </c>
      <c r="E751" s="257">
        <f t="shared" si="50"/>
        <v>145.63129999999998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45343</v>
      </c>
      <c r="C752" s="257">
        <v>143.439741</v>
      </c>
      <c r="D752" s="258">
        <v>217.02516159158938</v>
      </c>
      <c r="E752" s="257">
        <f t="shared" si="50"/>
        <v>143.439741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45344</v>
      </c>
      <c r="C753" s="257">
        <v>373.22730000000001</v>
      </c>
      <c r="D753" s="258">
        <v>217.02516159158938</v>
      </c>
      <c r="E753" s="257">
        <f t="shared" si="50"/>
        <v>217.02516159158938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45345</v>
      </c>
      <c r="C754" s="257">
        <v>383.78769299999999</v>
      </c>
      <c r="D754" s="258">
        <v>217.02516159158938</v>
      </c>
      <c r="E754" s="257">
        <f t="shared" si="50"/>
        <v>217.02516159158938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45346</v>
      </c>
      <c r="C755" s="257">
        <v>338.9615</v>
      </c>
      <c r="D755" s="258">
        <v>217.02516159158938</v>
      </c>
      <c r="E755" s="257">
        <f t="shared" si="50"/>
        <v>217.02516159158938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45347</v>
      </c>
      <c r="C756" s="257">
        <v>357.57227500000005</v>
      </c>
      <c r="D756" s="258">
        <v>217.02516159158938</v>
      </c>
      <c r="E756" s="257">
        <f t="shared" si="50"/>
        <v>217.02516159158938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45348</v>
      </c>
      <c r="C757" s="257">
        <v>363.298406</v>
      </c>
      <c r="D757" s="258">
        <v>217.02516159158938</v>
      </c>
      <c r="E757" s="257">
        <f t="shared" si="50"/>
        <v>217.02516159158938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45349</v>
      </c>
      <c r="C758" s="257">
        <v>334.19243299999999</v>
      </c>
      <c r="D758" s="258">
        <v>217.02516159158938</v>
      </c>
      <c r="E758" s="257">
        <f t="shared" si="50"/>
        <v>217.02516159158938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45350</v>
      </c>
      <c r="C759" s="257">
        <v>269.16654100000005</v>
      </c>
      <c r="D759" s="258">
        <v>217.02516159158938</v>
      </c>
      <c r="E759" s="257">
        <f t="shared" si="50"/>
        <v>217.02516159158938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45351</v>
      </c>
      <c r="C760" s="257">
        <v>276.82607400000001</v>
      </c>
      <c r="D760" s="258">
        <v>217.02516159158938</v>
      </c>
      <c r="E760" s="257">
        <f t="shared" si="50"/>
        <v>217.02516159158938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B761" s="256"/>
      <c r="C761" s="257"/>
      <c r="D761" s="258"/>
      <c r="E761" s="257"/>
      <c r="F761" s="263"/>
      <c r="G761" s="190"/>
      <c r="H761" s="259"/>
      <c r="I761" s="260"/>
    </row>
    <row r="762" spans="1:9">
      <c r="B762" s="256"/>
      <c r="C762" s="257"/>
      <c r="D762" s="258"/>
      <c r="E762" s="257"/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216</v>
      </c>
      <c r="D1" s="294" t="s">
        <v>217</v>
      </c>
    </row>
    <row r="2" spans="1:9">
      <c r="A2" s="255">
        <v>0</v>
      </c>
      <c r="B2" s="256">
        <v>44593</v>
      </c>
      <c r="C2" s="257">
        <v>65.120953999999998</v>
      </c>
      <c r="D2" s="258">
        <v>58.082240390280219</v>
      </c>
      <c r="E2" s="257">
        <f>IF(C2&gt;D2,D2,C2)</f>
        <v>58.082240390280219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44594</v>
      </c>
      <c r="C3" s="257">
        <v>68.685614000000001</v>
      </c>
      <c r="D3" s="258">
        <v>58.082240390280219</v>
      </c>
      <c r="E3" s="257">
        <f>IF(C3&gt;D3,D3,C3)</f>
        <v>58.082240390280219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44595</v>
      </c>
      <c r="C4" s="257">
        <v>54.859326000000003</v>
      </c>
      <c r="D4" s="258">
        <v>58.082240390280219</v>
      </c>
      <c r="E4" s="257">
        <f t="shared" ref="E4:E67" si="3">IF(C4&gt;D4,D4,C4)</f>
        <v>54.859326000000003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44596</v>
      </c>
      <c r="C5" s="257">
        <v>34.941341999999999</v>
      </c>
      <c r="D5" s="258">
        <v>58.082240390280219</v>
      </c>
      <c r="E5" s="257">
        <f t="shared" si="3"/>
        <v>34.941341999999999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44597</v>
      </c>
      <c r="C6" s="257">
        <v>48.115040999999998</v>
      </c>
      <c r="D6" s="258">
        <v>58.082240390280219</v>
      </c>
      <c r="E6" s="257">
        <f t="shared" si="3"/>
        <v>48.115040999999998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44598</v>
      </c>
      <c r="C7" s="257">
        <v>57.725561999999996</v>
      </c>
      <c r="D7" s="258">
        <v>58.082240390280219</v>
      </c>
      <c r="E7" s="257">
        <f t="shared" si="3"/>
        <v>57.725561999999996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44599</v>
      </c>
      <c r="C8" s="257">
        <v>69.594614000000007</v>
      </c>
      <c r="D8" s="258">
        <v>58.082240390280219</v>
      </c>
      <c r="E8" s="257">
        <f t="shared" si="3"/>
        <v>58.082240390280219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44600</v>
      </c>
      <c r="C9" s="257">
        <v>67.466223999999997</v>
      </c>
      <c r="D9" s="258">
        <v>58.082240390280219</v>
      </c>
      <c r="E9" s="257">
        <f t="shared" si="3"/>
        <v>58.082240390280219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44601</v>
      </c>
      <c r="C10" s="257">
        <v>63.447902999999997</v>
      </c>
      <c r="D10" s="258">
        <v>58.082240390280219</v>
      </c>
      <c r="E10" s="257">
        <f t="shared" si="3"/>
        <v>58.082240390280219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44602</v>
      </c>
      <c r="C11" s="257">
        <v>60.039427000000003</v>
      </c>
      <c r="D11" s="258">
        <v>58.082240390280219</v>
      </c>
      <c r="E11" s="257">
        <f t="shared" si="3"/>
        <v>58.082240390280219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44603</v>
      </c>
      <c r="C12" s="257">
        <v>57.800922</v>
      </c>
      <c r="D12" s="258">
        <v>58.082240390280219</v>
      </c>
      <c r="E12" s="257">
        <f t="shared" si="3"/>
        <v>57.800922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44604</v>
      </c>
      <c r="C13" s="257">
        <v>50.251185</v>
      </c>
      <c r="D13" s="258">
        <v>58.082240390280219</v>
      </c>
      <c r="E13" s="257">
        <f t="shared" si="3"/>
        <v>50.251185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44605</v>
      </c>
      <c r="C14" s="257">
        <v>41.823779999999999</v>
      </c>
      <c r="D14" s="258">
        <v>58.082240390280219</v>
      </c>
      <c r="E14" s="257">
        <f t="shared" si="3"/>
        <v>41.823779999999999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44606</v>
      </c>
      <c r="C15" s="257">
        <v>65.942972999999995</v>
      </c>
      <c r="D15" s="258">
        <v>58.082240390280219</v>
      </c>
      <c r="E15" s="257">
        <f t="shared" si="3"/>
        <v>58.082240390280219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44607</v>
      </c>
      <c r="C16" s="257">
        <v>72.636911999999995</v>
      </c>
      <c r="D16" s="258">
        <v>58.082240390280219</v>
      </c>
      <c r="E16" s="257">
        <f t="shared" si="3"/>
        <v>58.082240390280219</v>
      </c>
      <c r="F16" s="263"/>
      <c r="G16" s="190" t="str">
        <f t="shared" si="4"/>
        <v>F</v>
      </c>
      <c r="H16" s="259" t="str">
        <f t="shared" si="5"/>
        <v>58,1</v>
      </c>
      <c r="I16" s="260"/>
    </row>
    <row r="17" spans="1:9">
      <c r="A17" s="255">
        <f t="shared" si="2"/>
        <v>15</v>
      </c>
      <c r="B17" s="256">
        <v>44608</v>
      </c>
      <c r="C17" s="257">
        <v>59.449258999999998</v>
      </c>
      <c r="D17" s="258">
        <v>58.082240390280219</v>
      </c>
      <c r="E17" s="257">
        <f t="shared" si="3"/>
        <v>58.082240390280219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44609</v>
      </c>
      <c r="C18" s="257">
        <v>73.016041000000001</v>
      </c>
      <c r="D18" s="258">
        <v>58.082240390280219</v>
      </c>
      <c r="E18" s="257">
        <f t="shared" si="3"/>
        <v>58.082240390280219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44610</v>
      </c>
      <c r="C19" s="257">
        <v>69.274229000000005</v>
      </c>
      <c r="D19" s="258">
        <v>58.082240390280219</v>
      </c>
      <c r="E19" s="257">
        <f t="shared" si="3"/>
        <v>58.082240390280219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44611</v>
      </c>
      <c r="C20" s="257">
        <v>46.288126000000005</v>
      </c>
      <c r="D20" s="258">
        <v>58.082240390280219</v>
      </c>
      <c r="E20" s="257">
        <f t="shared" si="3"/>
        <v>46.288126000000005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44612</v>
      </c>
      <c r="C21" s="257">
        <v>73.880123000000012</v>
      </c>
      <c r="D21" s="258">
        <v>58.082240390280219</v>
      </c>
      <c r="E21" s="257">
        <f t="shared" si="3"/>
        <v>58.082240390280219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44613</v>
      </c>
      <c r="C22" s="257">
        <v>79.988246000000004</v>
      </c>
      <c r="D22" s="258">
        <v>58.082240390280219</v>
      </c>
      <c r="E22" s="257">
        <f t="shared" si="3"/>
        <v>58.082240390280219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44614</v>
      </c>
      <c r="C23" s="257">
        <v>83.079931999999999</v>
      </c>
      <c r="D23" s="258">
        <v>58.082240390280219</v>
      </c>
      <c r="E23" s="257">
        <f t="shared" si="3"/>
        <v>58.082240390280219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44615</v>
      </c>
      <c r="C24" s="257">
        <v>62.765416999999999</v>
      </c>
      <c r="D24" s="258">
        <v>58.082240390280219</v>
      </c>
      <c r="E24" s="257">
        <f t="shared" si="3"/>
        <v>58.082240390280219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44616</v>
      </c>
      <c r="C25" s="257">
        <v>41.807417000000001</v>
      </c>
      <c r="D25" s="258">
        <v>58.082240390280219</v>
      </c>
      <c r="E25" s="257">
        <f t="shared" si="3"/>
        <v>41.807417000000001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44617</v>
      </c>
      <c r="C26" s="257">
        <v>30.552859000000002</v>
      </c>
      <c r="D26" s="258">
        <v>58.082240390280219</v>
      </c>
      <c r="E26" s="257">
        <f t="shared" si="3"/>
        <v>30.552859000000002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44618</v>
      </c>
      <c r="C27" s="257">
        <v>29.456392999999998</v>
      </c>
      <c r="D27" s="258">
        <v>58.082240390280219</v>
      </c>
      <c r="E27" s="257">
        <f t="shared" si="3"/>
        <v>29.456392999999998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44619</v>
      </c>
      <c r="C28" s="257">
        <v>52.548059000000002</v>
      </c>
      <c r="D28" s="258">
        <v>58.082240390280219</v>
      </c>
      <c r="E28" s="257">
        <f t="shared" si="3"/>
        <v>52.548059000000002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44620</v>
      </c>
      <c r="C29" s="257">
        <v>75.745539999999991</v>
      </c>
      <c r="D29" s="258">
        <v>58.082240390280219</v>
      </c>
      <c r="E29" s="257">
        <f t="shared" si="3"/>
        <v>58.082240390280219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44621</v>
      </c>
      <c r="C30" s="257">
        <v>76.296301</v>
      </c>
      <c r="D30" s="258">
        <v>69.990076328222727</v>
      </c>
      <c r="E30" s="257">
        <f t="shared" si="3"/>
        <v>69.990076328222727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44622</v>
      </c>
      <c r="C31" s="257">
        <v>71.628574000000015</v>
      </c>
      <c r="D31" s="258">
        <v>69.990076328222727</v>
      </c>
      <c r="E31" s="257">
        <f t="shared" si="3"/>
        <v>69.990076328222727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44623</v>
      </c>
      <c r="C32" s="257">
        <v>35.527419999999999</v>
      </c>
      <c r="D32" s="258">
        <v>69.990076328222727</v>
      </c>
      <c r="E32" s="257">
        <f t="shared" si="3"/>
        <v>35.527419999999999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44624</v>
      </c>
      <c r="C33" s="257">
        <v>54.084353999999998</v>
      </c>
      <c r="D33" s="258">
        <v>69.990076328222727</v>
      </c>
      <c r="E33" s="257">
        <f t="shared" si="3"/>
        <v>54.084353999999998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44625</v>
      </c>
      <c r="C34" s="257">
        <v>56.345740000000006</v>
      </c>
      <c r="D34" s="258">
        <v>69.990076328222727</v>
      </c>
      <c r="E34" s="257">
        <f t="shared" si="3"/>
        <v>56.345740000000006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44626</v>
      </c>
      <c r="C35" s="257">
        <v>57.480072999999997</v>
      </c>
      <c r="D35" s="258">
        <v>69.990076328222727</v>
      </c>
      <c r="E35" s="257">
        <f t="shared" si="3"/>
        <v>57.480072999999997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44627</v>
      </c>
      <c r="C36" s="257">
        <v>46.524450999999999</v>
      </c>
      <c r="D36" s="258">
        <v>69.990076328222727</v>
      </c>
      <c r="E36" s="257">
        <f t="shared" si="3"/>
        <v>46.524450999999999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44628</v>
      </c>
      <c r="C37" s="257">
        <v>51.734838000000003</v>
      </c>
      <c r="D37" s="258">
        <v>69.990076328222727</v>
      </c>
      <c r="E37" s="257">
        <f t="shared" si="3"/>
        <v>51.734838000000003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44629</v>
      </c>
      <c r="C38" s="257">
        <v>67.636289999999988</v>
      </c>
      <c r="D38" s="258">
        <v>69.990076328222727</v>
      </c>
      <c r="E38" s="257">
        <f t="shared" si="3"/>
        <v>67.636289999999988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44630</v>
      </c>
      <c r="C39" s="257">
        <v>66.398049</v>
      </c>
      <c r="D39" s="258">
        <v>69.990076328222727</v>
      </c>
      <c r="E39" s="257">
        <f t="shared" si="3"/>
        <v>66.398049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44631</v>
      </c>
      <c r="C40" s="257">
        <v>24.921495</v>
      </c>
      <c r="D40" s="258">
        <v>69.990076328222727</v>
      </c>
      <c r="E40" s="257">
        <f t="shared" si="3"/>
        <v>24.921495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44632</v>
      </c>
      <c r="C41" s="257">
        <v>61.151569000000002</v>
      </c>
      <c r="D41" s="258">
        <v>69.990076328222727</v>
      </c>
      <c r="E41" s="257">
        <f t="shared" si="3"/>
        <v>61.151569000000002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44633</v>
      </c>
      <c r="C42" s="257">
        <v>75.262876000000006</v>
      </c>
      <c r="D42" s="258">
        <v>69.990076328222727</v>
      </c>
      <c r="E42" s="257">
        <f t="shared" si="3"/>
        <v>69.990076328222727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44634</v>
      </c>
      <c r="C43" s="257">
        <v>18.20748</v>
      </c>
      <c r="D43" s="258">
        <v>69.990076328222727</v>
      </c>
      <c r="E43" s="257">
        <f t="shared" si="3"/>
        <v>18.20748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44635</v>
      </c>
      <c r="C44" s="257">
        <v>19.085939</v>
      </c>
      <c r="D44" s="258">
        <v>69.990076328222727</v>
      </c>
      <c r="E44" s="257">
        <f t="shared" si="3"/>
        <v>19.085939</v>
      </c>
      <c r="F44" s="263"/>
      <c r="G44" s="190" t="str">
        <f t="shared" si="4"/>
        <v>M</v>
      </c>
      <c r="H44" s="259" t="str">
        <f t="shared" si="5"/>
        <v>70,0</v>
      </c>
      <c r="I44" s="260"/>
    </row>
    <row r="45" spans="1:9">
      <c r="A45" s="255">
        <f t="shared" si="2"/>
        <v>43</v>
      </c>
      <c r="B45" s="256">
        <v>44636</v>
      </c>
      <c r="C45" s="257">
        <v>10.901577</v>
      </c>
      <c r="D45" s="258">
        <v>69.990076328222727</v>
      </c>
      <c r="E45" s="257">
        <f t="shared" si="3"/>
        <v>10.901577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44637</v>
      </c>
      <c r="C46" s="257">
        <v>23.206485000000001</v>
      </c>
      <c r="D46" s="258">
        <v>69.990076328222727</v>
      </c>
      <c r="E46" s="257">
        <f t="shared" si="3"/>
        <v>23.206485000000001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44638</v>
      </c>
      <c r="C47" s="257">
        <v>38.313834999999997</v>
      </c>
      <c r="D47" s="258">
        <v>69.990076328222727</v>
      </c>
      <c r="E47" s="257">
        <f t="shared" si="3"/>
        <v>38.313834999999997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44639</v>
      </c>
      <c r="C48" s="257">
        <v>45.825392999999998</v>
      </c>
      <c r="D48" s="258">
        <v>69.990076328222727</v>
      </c>
      <c r="E48" s="257">
        <f t="shared" si="3"/>
        <v>45.825392999999998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44640</v>
      </c>
      <c r="C49" s="257">
        <v>43.448278000000002</v>
      </c>
      <c r="D49" s="258">
        <v>69.990076328222727</v>
      </c>
      <c r="E49" s="257">
        <f t="shared" si="3"/>
        <v>43.448278000000002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44641</v>
      </c>
      <c r="C50" s="257">
        <v>31.658595999999999</v>
      </c>
      <c r="D50" s="258">
        <v>69.990076328222727</v>
      </c>
      <c r="E50" s="257">
        <f t="shared" si="3"/>
        <v>31.658595999999999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44642</v>
      </c>
      <c r="C51" s="257">
        <v>36.070926</v>
      </c>
      <c r="D51" s="258">
        <v>69.990076328222727</v>
      </c>
      <c r="E51" s="257">
        <f t="shared" si="3"/>
        <v>36.070926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44643</v>
      </c>
      <c r="C52" s="257">
        <v>27.752193999999999</v>
      </c>
      <c r="D52" s="258">
        <v>69.990076328222727</v>
      </c>
      <c r="E52" s="257">
        <f t="shared" si="3"/>
        <v>27.752193999999999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44644</v>
      </c>
      <c r="C53" s="257">
        <v>21.947319</v>
      </c>
      <c r="D53" s="258">
        <v>69.990076328222727</v>
      </c>
      <c r="E53" s="257">
        <f t="shared" si="3"/>
        <v>21.947319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44645</v>
      </c>
      <c r="C54" s="257">
        <v>26.550758000000002</v>
      </c>
      <c r="D54" s="258">
        <v>69.990076328222727</v>
      </c>
      <c r="E54" s="257">
        <f t="shared" si="3"/>
        <v>26.550758000000002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44646</v>
      </c>
      <c r="C55" s="257">
        <v>42.189472000000002</v>
      </c>
      <c r="D55" s="258">
        <v>69.990076328222727</v>
      </c>
      <c r="E55" s="257">
        <f t="shared" si="3"/>
        <v>42.189472000000002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44647</v>
      </c>
      <c r="C56" s="257">
        <v>68.668347999999995</v>
      </c>
      <c r="D56" s="258">
        <v>69.990076328222727</v>
      </c>
      <c r="E56" s="257">
        <f t="shared" si="3"/>
        <v>68.668347999999995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44648</v>
      </c>
      <c r="C57" s="257">
        <v>55.508578</v>
      </c>
      <c r="D57" s="258">
        <v>69.990076328222727</v>
      </c>
      <c r="E57" s="257">
        <f t="shared" si="3"/>
        <v>55.508578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44649</v>
      </c>
      <c r="C58" s="257">
        <v>40.792732000000001</v>
      </c>
      <c r="D58" s="258">
        <v>69.990076328222727</v>
      </c>
      <c r="E58" s="257">
        <f t="shared" si="3"/>
        <v>40.792732000000001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44650</v>
      </c>
      <c r="C59" s="257">
        <v>53.814214</v>
      </c>
      <c r="D59" s="258">
        <v>69.990076328222727</v>
      </c>
      <c r="E59" s="257">
        <f t="shared" si="3"/>
        <v>53.814214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44651</v>
      </c>
      <c r="C60" s="257">
        <v>68.404088000000002</v>
      </c>
      <c r="D60" s="258">
        <v>69.990076328222727</v>
      </c>
      <c r="E60" s="257">
        <f t="shared" si="3"/>
        <v>68.404088000000002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44652</v>
      </c>
      <c r="C61" s="257">
        <v>87.895004</v>
      </c>
      <c r="D61" s="258">
        <v>75.312223487395116</v>
      </c>
      <c r="E61" s="257">
        <f t="shared" si="3"/>
        <v>75.312223487395116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44653</v>
      </c>
      <c r="C62" s="257">
        <v>104.82602</v>
      </c>
      <c r="D62" s="258">
        <v>75.312223487395116</v>
      </c>
      <c r="E62" s="257">
        <f t="shared" si="3"/>
        <v>75.312223487395116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44654</v>
      </c>
      <c r="C63" s="257">
        <v>99.979323000000008</v>
      </c>
      <c r="D63" s="258">
        <v>75.312223487395116</v>
      </c>
      <c r="E63" s="257">
        <f t="shared" si="3"/>
        <v>75.312223487395116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44655</v>
      </c>
      <c r="C64" s="257">
        <v>55.087336000000001</v>
      </c>
      <c r="D64" s="258">
        <v>75.312223487395116</v>
      </c>
      <c r="E64" s="257">
        <f t="shared" si="3"/>
        <v>55.087336000000001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44656</v>
      </c>
      <c r="C65" s="257">
        <v>39.091197000000001</v>
      </c>
      <c r="D65" s="258">
        <v>75.312223487395116</v>
      </c>
      <c r="E65" s="257">
        <f t="shared" si="3"/>
        <v>39.091197000000001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44657</v>
      </c>
      <c r="C66" s="257">
        <v>93.150326000000007</v>
      </c>
      <c r="D66" s="258">
        <v>75.312223487395116</v>
      </c>
      <c r="E66" s="257">
        <f t="shared" si="3"/>
        <v>75.312223487395116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44658</v>
      </c>
      <c r="C67" s="257">
        <v>105.14336499999999</v>
      </c>
      <c r="D67" s="258">
        <v>75.312223487395116</v>
      </c>
      <c r="E67" s="257">
        <f t="shared" si="3"/>
        <v>75.312223487395116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44659</v>
      </c>
      <c r="C68" s="257">
        <v>77.472667000000001</v>
      </c>
      <c r="D68" s="258">
        <v>75.312223487395116</v>
      </c>
      <c r="E68" s="257">
        <f t="shared" ref="E68:E131" si="7">IF(C68&gt;D68,D68,C68)</f>
        <v>75.312223487395116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44660</v>
      </c>
      <c r="C69" s="257">
        <v>80.196585999999996</v>
      </c>
      <c r="D69" s="258">
        <v>75.312223487395116</v>
      </c>
      <c r="E69" s="257">
        <f t="shared" si="7"/>
        <v>75.312223487395116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44661</v>
      </c>
      <c r="C70" s="257">
        <v>97.129922000000008</v>
      </c>
      <c r="D70" s="258">
        <v>75.312223487395116</v>
      </c>
      <c r="E70" s="257">
        <f t="shared" si="7"/>
        <v>75.312223487395116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44662</v>
      </c>
      <c r="C71" s="257">
        <v>69.466175000000007</v>
      </c>
      <c r="D71" s="258">
        <v>75.312223487395116</v>
      </c>
      <c r="E71" s="257">
        <f t="shared" si="7"/>
        <v>69.466175000000007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44663</v>
      </c>
      <c r="C72" s="257">
        <v>51.714264999999997</v>
      </c>
      <c r="D72" s="258">
        <v>75.312223487395116</v>
      </c>
      <c r="E72" s="257">
        <f t="shared" si="7"/>
        <v>51.714264999999997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44664</v>
      </c>
      <c r="C73" s="257">
        <v>75.035882000000001</v>
      </c>
      <c r="D73" s="258">
        <v>75.312223487395116</v>
      </c>
      <c r="E73" s="257">
        <f t="shared" si="7"/>
        <v>75.035882000000001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44665</v>
      </c>
      <c r="C74" s="257">
        <v>95.315332999999995</v>
      </c>
      <c r="D74" s="258">
        <v>75.312223487395116</v>
      </c>
      <c r="E74" s="257">
        <f t="shared" si="7"/>
        <v>75.312223487395116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44666</v>
      </c>
      <c r="C75" s="257">
        <v>103.832346</v>
      </c>
      <c r="D75" s="258">
        <v>75.312223487395116</v>
      </c>
      <c r="E75" s="257">
        <f t="shared" si="7"/>
        <v>75.312223487395116</v>
      </c>
      <c r="F75" s="263"/>
      <c r="G75" s="190" t="str">
        <f t="shared" si="8"/>
        <v>A</v>
      </c>
      <c r="H75" s="259" t="str">
        <f t="shared" si="9"/>
        <v>75,3</v>
      </c>
      <c r="I75" s="260"/>
    </row>
    <row r="76" spans="1:9">
      <c r="A76" s="255">
        <f t="shared" si="6"/>
        <v>74</v>
      </c>
      <c r="B76" s="256">
        <v>44667</v>
      </c>
      <c r="C76" s="257">
        <v>110.89655999999999</v>
      </c>
      <c r="D76" s="258">
        <v>75.312223487395116</v>
      </c>
      <c r="E76" s="257">
        <f t="shared" si="7"/>
        <v>75.312223487395116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44668</v>
      </c>
      <c r="C77" s="257">
        <v>101.88423</v>
      </c>
      <c r="D77" s="258">
        <v>75.312223487395116</v>
      </c>
      <c r="E77" s="257">
        <f t="shared" si="7"/>
        <v>75.312223487395116</v>
      </c>
      <c r="F77" s="263"/>
      <c r="G77" s="190" t="str">
        <f t="shared" si="8"/>
        <v/>
      </c>
      <c r="H77" s="259" t="str">
        <f t="shared" si="9"/>
        <v/>
      </c>
      <c r="I77" s="260"/>
    </row>
    <row r="78" spans="1:9">
      <c r="A78" s="255">
        <f t="shared" si="6"/>
        <v>76</v>
      </c>
      <c r="B78" s="256">
        <v>44669</v>
      </c>
      <c r="C78" s="257">
        <v>106.44025000000001</v>
      </c>
      <c r="D78" s="258">
        <v>75.312223487395116</v>
      </c>
      <c r="E78" s="257">
        <f t="shared" si="7"/>
        <v>75.312223487395116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44670</v>
      </c>
      <c r="C79" s="257">
        <v>69.877051999999992</v>
      </c>
      <c r="D79" s="258">
        <v>75.312223487395116</v>
      </c>
      <c r="E79" s="257">
        <f t="shared" si="7"/>
        <v>69.877051999999992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44671</v>
      </c>
      <c r="C80" s="257">
        <v>49.988691999999993</v>
      </c>
      <c r="D80" s="258">
        <v>75.312223487395116</v>
      </c>
      <c r="E80" s="257">
        <f t="shared" si="7"/>
        <v>49.988691999999993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44672</v>
      </c>
      <c r="C81" s="257">
        <v>98.236498000000012</v>
      </c>
      <c r="D81" s="258">
        <v>75.312223487395116</v>
      </c>
      <c r="E81" s="257">
        <f t="shared" si="7"/>
        <v>75.312223487395116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44673</v>
      </c>
      <c r="C82" s="257">
        <v>37.812838999999997</v>
      </c>
      <c r="D82" s="258">
        <v>75.312223487395116</v>
      </c>
      <c r="E82" s="257">
        <f t="shared" si="7"/>
        <v>37.812838999999997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44674</v>
      </c>
      <c r="C83" s="257">
        <v>70.766553999999999</v>
      </c>
      <c r="D83" s="258">
        <v>75.312223487395116</v>
      </c>
      <c r="E83" s="257">
        <f t="shared" si="7"/>
        <v>70.766553999999999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44675</v>
      </c>
      <c r="C84" s="257">
        <v>105.22932</v>
      </c>
      <c r="D84" s="258">
        <v>75.312223487395116</v>
      </c>
      <c r="E84" s="257">
        <f t="shared" si="7"/>
        <v>75.312223487395116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44676</v>
      </c>
      <c r="C85" s="257">
        <v>115.178146</v>
      </c>
      <c r="D85" s="258">
        <v>75.312223487395116</v>
      </c>
      <c r="E85" s="257">
        <f t="shared" si="7"/>
        <v>75.312223487395116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44677</v>
      </c>
      <c r="C86" s="257">
        <v>84.243058999999988</v>
      </c>
      <c r="D86" s="258">
        <v>75.312223487395116</v>
      </c>
      <c r="E86" s="257">
        <f t="shared" si="7"/>
        <v>75.312223487395116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44678</v>
      </c>
      <c r="C87" s="257">
        <v>66.081136999999998</v>
      </c>
      <c r="D87" s="258">
        <v>75.312223487395116</v>
      </c>
      <c r="E87" s="257">
        <f t="shared" si="7"/>
        <v>66.081136999999998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44679</v>
      </c>
      <c r="C88" s="257">
        <v>67.240855999999994</v>
      </c>
      <c r="D88" s="258">
        <v>75.312223487395116</v>
      </c>
      <c r="E88" s="257">
        <f t="shared" si="7"/>
        <v>67.240855999999994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44680</v>
      </c>
      <c r="C89" s="257">
        <v>112.928438</v>
      </c>
      <c r="D89" s="258">
        <v>75.312223487395116</v>
      </c>
      <c r="E89" s="257">
        <f t="shared" si="7"/>
        <v>75.312223487395116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44681</v>
      </c>
      <c r="C90" s="257">
        <v>103.47963300000001</v>
      </c>
      <c r="D90" s="258">
        <v>75.312223487395116</v>
      </c>
      <c r="E90" s="257">
        <f t="shared" si="7"/>
        <v>75.312223487395116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44682</v>
      </c>
      <c r="C91" s="257">
        <v>111.138558</v>
      </c>
      <c r="D91" s="258">
        <v>88.923516612032088</v>
      </c>
      <c r="E91" s="257">
        <f t="shared" si="7"/>
        <v>88.923516612032088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44683</v>
      </c>
      <c r="C92" s="257">
        <v>85.090758000000008</v>
      </c>
      <c r="D92" s="258">
        <v>88.923516612032088</v>
      </c>
      <c r="E92" s="257">
        <f t="shared" si="7"/>
        <v>85.090758000000008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44684</v>
      </c>
      <c r="C93" s="257">
        <v>66.185267999999994</v>
      </c>
      <c r="D93" s="258">
        <v>88.923516612032088</v>
      </c>
      <c r="E93" s="257">
        <f t="shared" si="7"/>
        <v>66.185267999999994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44685</v>
      </c>
      <c r="C94" s="257">
        <v>72.241969999999995</v>
      </c>
      <c r="D94" s="258">
        <v>88.923516612032088</v>
      </c>
      <c r="E94" s="257">
        <f t="shared" si="7"/>
        <v>72.241969999999995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44686</v>
      </c>
      <c r="C95" s="257">
        <v>111.378096</v>
      </c>
      <c r="D95" s="258">
        <v>88.923516612032088</v>
      </c>
      <c r="E95" s="257">
        <f t="shared" si="7"/>
        <v>88.923516612032088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44687</v>
      </c>
      <c r="C96" s="257">
        <v>121.32761000000001</v>
      </c>
      <c r="D96" s="258">
        <v>88.923516612032088</v>
      </c>
      <c r="E96" s="257">
        <f t="shared" si="7"/>
        <v>88.923516612032088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44688</v>
      </c>
      <c r="C97" s="257">
        <v>120.202611</v>
      </c>
      <c r="D97" s="258">
        <v>88.923516612032088</v>
      </c>
      <c r="E97" s="257">
        <f t="shared" si="7"/>
        <v>88.923516612032088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44689</v>
      </c>
      <c r="C98" s="257">
        <v>117.552834</v>
      </c>
      <c r="D98" s="258">
        <v>88.923516612032088</v>
      </c>
      <c r="E98" s="257">
        <f t="shared" si="7"/>
        <v>88.923516612032088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44690</v>
      </c>
      <c r="C99" s="257">
        <v>119.16309800000001</v>
      </c>
      <c r="D99" s="258">
        <v>88.923516612032088</v>
      </c>
      <c r="E99" s="257">
        <f t="shared" si="7"/>
        <v>88.923516612032088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44691</v>
      </c>
      <c r="C100" s="257">
        <v>119.58870300000001</v>
      </c>
      <c r="D100" s="258">
        <v>88.923516612032088</v>
      </c>
      <c r="E100" s="257">
        <f t="shared" si="7"/>
        <v>88.923516612032088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44692</v>
      </c>
      <c r="C101" s="257">
        <v>112.651034</v>
      </c>
      <c r="D101" s="258">
        <v>88.923516612032088</v>
      </c>
      <c r="E101" s="257">
        <f t="shared" si="7"/>
        <v>88.923516612032088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44693</v>
      </c>
      <c r="C102" s="257">
        <v>100.531626</v>
      </c>
      <c r="D102" s="258">
        <v>88.923516612032088</v>
      </c>
      <c r="E102" s="257">
        <f t="shared" si="7"/>
        <v>88.923516612032088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44694</v>
      </c>
      <c r="C103" s="257">
        <v>114.21579700000001</v>
      </c>
      <c r="D103" s="258">
        <v>88.923516612032088</v>
      </c>
      <c r="E103" s="257">
        <f t="shared" si="7"/>
        <v>88.923516612032088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44695</v>
      </c>
      <c r="C104" s="257">
        <v>97.462623999999991</v>
      </c>
      <c r="D104" s="258">
        <v>88.923516612032088</v>
      </c>
      <c r="E104" s="257">
        <f t="shared" si="7"/>
        <v>88.923516612032088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44696</v>
      </c>
      <c r="C105" s="257">
        <v>96.442486000000002</v>
      </c>
      <c r="D105" s="258">
        <v>88.923516612032088</v>
      </c>
      <c r="E105" s="257">
        <f t="shared" si="7"/>
        <v>88.923516612032088</v>
      </c>
      <c r="F105" s="263"/>
      <c r="G105" s="190" t="str">
        <f t="shared" si="8"/>
        <v>M</v>
      </c>
      <c r="H105" s="259" t="str">
        <f t="shared" si="9"/>
        <v>88,9</v>
      </c>
      <c r="I105" s="260"/>
    </row>
    <row r="106" spans="1:9">
      <c r="A106" s="255">
        <f t="shared" si="6"/>
        <v>104</v>
      </c>
      <c r="B106" s="256">
        <v>44697</v>
      </c>
      <c r="C106" s="257">
        <v>116.139053</v>
      </c>
      <c r="D106" s="258">
        <v>88.923516612032088</v>
      </c>
      <c r="E106" s="257">
        <f t="shared" si="7"/>
        <v>88.923516612032088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44698</v>
      </c>
      <c r="C107" s="257">
        <v>117.95047199999999</v>
      </c>
      <c r="D107" s="258">
        <v>88.923516612032088</v>
      </c>
      <c r="E107" s="257">
        <f t="shared" si="7"/>
        <v>88.923516612032088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44699</v>
      </c>
      <c r="C108" s="257">
        <v>108.768536</v>
      </c>
      <c r="D108" s="258">
        <v>88.923516612032088</v>
      </c>
      <c r="E108" s="257">
        <f t="shared" si="7"/>
        <v>88.923516612032088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44700</v>
      </c>
      <c r="C109" s="257">
        <v>107.064959</v>
      </c>
      <c r="D109" s="258">
        <v>88.923516612032088</v>
      </c>
      <c r="E109" s="257">
        <f t="shared" si="7"/>
        <v>88.923516612032088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44701</v>
      </c>
      <c r="C110" s="257">
        <v>92.292722999999995</v>
      </c>
      <c r="D110" s="258">
        <v>88.923516612032088</v>
      </c>
      <c r="E110" s="257">
        <f t="shared" si="7"/>
        <v>88.923516612032088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44702</v>
      </c>
      <c r="C111" s="257">
        <v>82.564250999999999</v>
      </c>
      <c r="D111" s="258">
        <v>88.923516612032088</v>
      </c>
      <c r="E111" s="257">
        <f t="shared" si="7"/>
        <v>82.564250999999999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44703</v>
      </c>
      <c r="C112" s="257">
        <v>80.571767000000008</v>
      </c>
      <c r="D112" s="258">
        <v>88.923516612032088</v>
      </c>
      <c r="E112" s="257">
        <f t="shared" si="7"/>
        <v>80.571767000000008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44704</v>
      </c>
      <c r="C113" s="257">
        <v>113.180476</v>
      </c>
      <c r="D113" s="258">
        <v>88.923516612032088</v>
      </c>
      <c r="E113" s="257">
        <f t="shared" si="7"/>
        <v>88.923516612032088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44705</v>
      </c>
      <c r="C114" s="257">
        <v>95.798518999999999</v>
      </c>
      <c r="D114" s="258">
        <v>88.923516612032088</v>
      </c>
      <c r="E114" s="257">
        <f t="shared" si="7"/>
        <v>88.923516612032088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44706</v>
      </c>
      <c r="C115" s="257">
        <v>115.30036800000001</v>
      </c>
      <c r="D115" s="258">
        <v>88.923516612032088</v>
      </c>
      <c r="E115" s="257">
        <f t="shared" si="7"/>
        <v>88.923516612032088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44707</v>
      </c>
      <c r="C116" s="257">
        <v>126.23812800000002</v>
      </c>
      <c r="D116" s="258">
        <v>88.923516612032088</v>
      </c>
      <c r="E116" s="257">
        <f t="shared" si="7"/>
        <v>88.923516612032088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44708</v>
      </c>
      <c r="C117" s="257">
        <v>124.336591</v>
      </c>
      <c r="D117" s="258">
        <v>88.923516612032088</v>
      </c>
      <c r="E117" s="257">
        <f t="shared" si="7"/>
        <v>88.923516612032088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44709</v>
      </c>
      <c r="C118" s="257">
        <v>120.71422</v>
      </c>
      <c r="D118" s="258">
        <v>88.923516612032088</v>
      </c>
      <c r="E118" s="257">
        <f t="shared" si="7"/>
        <v>88.923516612032088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44710</v>
      </c>
      <c r="C119" s="257">
        <v>112.37822199999999</v>
      </c>
      <c r="D119" s="258">
        <v>88.923516612032088</v>
      </c>
      <c r="E119" s="257">
        <f t="shared" si="7"/>
        <v>88.923516612032088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44711</v>
      </c>
      <c r="C120" s="257">
        <v>94.097832999999994</v>
      </c>
      <c r="D120" s="258">
        <v>88.923516612032088</v>
      </c>
      <c r="E120" s="257">
        <f t="shared" si="7"/>
        <v>88.923516612032088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44712</v>
      </c>
      <c r="C121" s="257">
        <v>120.835729</v>
      </c>
      <c r="D121" s="258">
        <v>88.923516612032088</v>
      </c>
      <c r="E121" s="257">
        <f t="shared" si="7"/>
        <v>88.923516612032088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44713</v>
      </c>
      <c r="C122" s="257">
        <v>104.083229</v>
      </c>
      <c r="D122" s="258">
        <v>93.325091089665932</v>
      </c>
      <c r="E122" s="257">
        <f t="shared" si="7"/>
        <v>93.325091089665932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44714</v>
      </c>
      <c r="C123" s="257">
        <v>96.941939000000005</v>
      </c>
      <c r="D123" s="258">
        <v>93.325091089665932</v>
      </c>
      <c r="E123" s="257">
        <f t="shared" si="7"/>
        <v>93.325091089665932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44715</v>
      </c>
      <c r="C124" s="257">
        <v>106.861419</v>
      </c>
      <c r="D124" s="258">
        <v>93.325091089665932</v>
      </c>
      <c r="E124" s="257">
        <f t="shared" si="7"/>
        <v>93.325091089665932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44716</v>
      </c>
      <c r="C125" s="257">
        <v>107.799632</v>
      </c>
      <c r="D125" s="258">
        <v>93.325091089665932</v>
      </c>
      <c r="E125" s="257">
        <f t="shared" si="7"/>
        <v>93.325091089665932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44717</v>
      </c>
      <c r="C126" s="257">
        <v>122.337391</v>
      </c>
      <c r="D126" s="258">
        <v>93.325091089665932</v>
      </c>
      <c r="E126" s="257">
        <f t="shared" si="7"/>
        <v>93.325091089665932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44718</v>
      </c>
      <c r="C127" s="257">
        <v>111.287632</v>
      </c>
      <c r="D127" s="258">
        <v>93.325091089665932</v>
      </c>
      <c r="E127" s="257">
        <f t="shared" si="7"/>
        <v>93.325091089665932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44719</v>
      </c>
      <c r="C128" s="257">
        <v>119.504161</v>
      </c>
      <c r="D128" s="258">
        <v>93.325091089665932</v>
      </c>
      <c r="E128" s="257">
        <f t="shared" si="7"/>
        <v>93.325091089665932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44720</v>
      </c>
      <c r="C129" s="257">
        <v>96.868734000000003</v>
      </c>
      <c r="D129" s="258">
        <v>93.325091089665932</v>
      </c>
      <c r="E129" s="257">
        <f t="shared" si="7"/>
        <v>93.325091089665932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44721</v>
      </c>
      <c r="C130" s="257">
        <v>121.76086599999999</v>
      </c>
      <c r="D130" s="258">
        <v>93.325091089665932</v>
      </c>
      <c r="E130" s="257">
        <f t="shared" si="7"/>
        <v>93.325091089665932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44722</v>
      </c>
      <c r="C131" s="257">
        <v>104.01856600000001</v>
      </c>
      <c r="D131" s="258">
        <v>93.325091089665932</v>
      </c>
      <c r="E131" s="257">
        <f t="shared" si="7"/>
        <v>93.325091089665932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44723</v>
      </c>
      <c r="C132" s="257">
        <v>108.42855800000001</v>
      </c>
      <c r="D132" s="258">
        <v>93.325091089665932</v>
      </c>
      <c r="E132" s="257">
        <f t="shared" ref="E132:E195" si="11">IF(C132&gt;D132,D132,C132)</f>
        <v>93.325091089665932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44724</v>
      </c>
      <c r="C133" s="257">
        <v>103.64943799999999</v>
      </c>
      <c r="D133" s="258">
        <v>93.325091089665932</v>
      </c>
      <c r="E133" s="257">
        <f t="shared" si="11"/>
        <v>93.325091089665932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44725</v>
      </c>
      <c r="C134" s="257">
        <v>94.731854000000013</v>
      </c>
      <c r="D134" s="258">
        <v>93.325091089665932</v>
      </c>
      <c r="E134" s="257">
        <f t="shared" si="11"/>
        <v>93.325091089665932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44726</v>
      </c>
      <c r="C135" s="257">
        <v>98.790509</v>
      </c>
      <c r="D135" s="258">
        <v>93.325091089665932</v>
      </c>
      <c r="E135" s="257">
        <f t="shared" si="11"/>
        <v>93.325091089665932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44727</v>
      </c>
      <c r="C136" s="257">
        <v>84.602587999999997</v>
      </c>
      <c r="D136" s="258">
        <v>93.325091089665932</v>
      </c>
      <c r="E136" s="257">
        <f t="shared" si="11"/>
        <v>84.602587999999997</v>
      </c>
      <c r="F136" s="263"/>
      <c r="G136" s="190" t="str">
        <f t="shared" si="12"/>
        <v>J</v>
      </c>
      <c r="H136" s="259" t="str">
        <f t="shared" si="13"/>
        <v>93,3</v>
      </c>
      <c r="I136" s="260"/>
    </row>
    <row r="137" spans="1:9">
      <c r="A137" s="255">
        <f t="shared" si="10"/>
        <v>135</v>
      </c>
      <c r="B137" s="256">
        <v>44728</v>
      </c>
      <c r="C137" s="257">
        <v>88.870991000000004</v>
      </c>
      <c r="D137" s="258">
        <v>93.325091089665932</v>
      </c>
      <c r="E137" s="257">
        <f t="shared" si="11"/>
        <v>88.870991000000004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44729</v>
      </c>
      <c r="C138" s="257">
        <v>96.983722</v>
      </c>
      <c r="D138" s="258">
        <v>93.325091089665932</v>
      </c>
      <c r="E138" s="257">
        <f t="shared" si="11"/>
        <v>93.325091089665932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44730</v>
      </c>
      <c r="C139" s="257">
        <v>105.176568</v>
      </c>
      <c r="D139" s="258">
        <v>93.325091089665932</v>
      </c>
      <c r="E139" s="257">
        <f t="shared" si="11"/>
        <v>93.325091089665932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44731</v>
      </c>
      <c r="C140" s="257">
        <v>103.564939</v>
      </c>
      <c r="D140" s="258">
        <v>93.325091089665932</v>
      </c>
      <c r="E140" s="257">
        <f t="shared" si="11"/>
        <v>93.325091089665932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44732</v>
      </c>
      <c r="C141" s="257">
        <v>98.235765999999998</v>
      </c>
      <c r="D141" s="258">
        <v>93.325091089665932</v>
      </c>
      <c r="E141" s="257">
        <f t="shared" si="11"/>
        <v>93.325091089665932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44733</v>
      </c>
      <c r="C142" s="257">
        <v>90.255692999999994</v>
      </c>
      <c r="D142" s="258">
        <v>93.325091089665932</v>
      </c>
      <c r="E142" s="257">
        <f t="shared" si="11"/>
        <v>90.255692999999994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44734</v>
      </c>
      <c r="C143" s="257">
        <v>91.027507</v>
      </c>
      <c r="D143" s="258">
        <v>93.325091089665932</v>
      </c>
      <c r="E143" s="257">
        <f t="shared" si="11"/>
        <v>91.027507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44735</v>
      </c>
      <c r="C144" s="257">
        <v>92.468627999999995</v>
      </c>
      <c r="D144" s="258">
        <v>93.325091089665932</v>
      </c>
      <c r="E144" s="257">
        <f t="shared" si="11"/>
        <v>92.468627999999995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44736</v>
      </c>
      <c r="C145" s="257">
        <v>120.737334</v>
      </c>
      <c r="D145" s="258">
        <v>93.325091089665932</v>
      </c>
      <c r="E145" s="257">
        <f t="shared" si="11"/>
        <v>93.325091089665932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44737</v>
      </c>
      <c r="C146" s="257">
        <v>112.647632</v>
      </c>
      <c r="D146" s="258">
        <v>93.325091089665932</v>
      </c>
      <c r="E146" s="257">
        <f t="shared" si="11"/>
        <v>93.325091089665932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44738</v>
      </c>
      <c r="C147" s="257">
        <v>119.115561</v>
      </c>
      <c r="D147" s="258">
        <v>93.325091089665932</v>
      </c>
      <c r="E147" s="257">
        <f t="shared" si="11"/>
        <v>93.325091089665932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44739</v>
      </c>
      <c r="C148" s="257">
        <v>110.757907</v>
      </c>
      <c r="D148" s="258">
        <v>93.325091089665932</v>
      </c>
      <c r="E148" s="257">
        <f t="shared" si="11"/>
        <v>93.325091089665932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44740</v>
      </c>
      <c r="C149" s="257">
        <v>119.171032</v>
      </c>
      <c r="D149" s="258">
        <v>93.325091089665932</v>
      </c>
      <c r="E149" s="257">
        <f t="shared" si="11"/>
        <v>93.325091089665932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44741</v>
      </c>
      <c r="C150" s="257">
        <v>122.26088100000001</v>
      </c>
      <c r="D150" s="258">
        <v>93.325091089665932</v>
      </c>
      <c r="E150" s="257">
        <f t="shared" si="11"/>
        <v>93.325091089665932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44742</v>
      </c>
      <c r="C151" s="257">
        <v>115.170466</v>
      </c>
      <c r="D151" s="258">
        <v>93.325091089665932</v>
      </c>
      <c r="E151" s="257">
        <f t="shared" si="11"/>
        <v>93.325091089665932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44743</v>
      </c>
      <c r="C152" s="257">
        <v>116.58381299999999</v>
      </c>
      <c r="D152" s="258">
        <v>95.204221202741991</v>
      </c>
      <c r="E152" s="257">
        <f t="shared" si="11"/>
        <v>95.204221202741991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44744</v>
      </c>
      <c r="C153" s="257">
        <v>110.452427</v>
      </c>
      <c r="D153" s="258">
        <v>95.204221202741991</v>
      </c>
      <c r="E153" s="257">
        <f t="shared" si="11"/>
        <v>95.204221202741991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44745</v>
      </c>
      <c r="C154" s="257">
        <v>98.633498000000003</v>
      </c>
      <c r="D154" s="258">
        <v>95.204221202741991</v>
      </c>
      <c r="E154" s="257">
        <f t="shared" si="11"/>
        <v>95.204221202741991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44746</v>
      </c>
      <c r="C155" s="257">
        <v>116.44512</v>
      </c>
      <c r="D155" s="258">
        <v>95.204221202741991</v>
      </c>
      <c r="E155" s="257">
        <f t="shared" si="11"/>
        <v>95.204221202741991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44747</v>
      </c>
      <c r="C156" s="257">
        <v>103.126893</v>
      </c>
      <c r="D156" s="258">
        <v>95.204221202741991</v>
      </c>
      <c r="E156" s="257">
        <f t="shared" si="11"/>
        <v>95.204221202741991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44748</v>
      </c>
      <c r="C157" s="257">
        <v>99.138910999999993</v>
      </c>
      <c r="D157" s="258">
        <v>95.204221202741991</v>
      </c>
      <c r="E157" s="257">
        <f t="shared" si="11"/>
        <v>95.204221202741991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44749</v>
      </c>
      <c r="C158" s="257">
        <v>115.21581500000001</v>
      </c>
      <c r="D158" s="258">
        <v>95.204221202741991</v>
      </c>
      <c r="E158" s="257">
        <f t="shared" si="11"/>
        <v>95.204221202741991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44750</v>
      </c>
      <c r="C159" s="257">
        <v>115.75514</v>
      </c>
      <c r="D159" s="258">
        <v>95.204221202741991</v>
      </c>
      <c r="E159" s="257">
        <f t="shared" si="11"/>
        <v>95.204221202741991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44751</v>
      </c>
      <c r="C160" s="257">
        <v>118.009929</v>
      </c>
      <c r="D160" s="258">
        <v>95.204221202741991</v>
      </c>
      <c r="E160" s="257">
        <f t="shared" si="11"/>
        <v>95.204221202741991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44752</v>
      </c>
      <c r="C161" s="257">
        <v>110.51159699999999</v>
      </c>
      <c r="D161" s="258">
        <v>95.204221202741991</v>
      </c>
      <c r="E161" s="257">
        <f t="shared" si="11"/>
        <v>95.204221202741991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44753</v>
      </c>
      <c r="C162" s="257">
        <v>106.59627</v>
      </c>
      <c r="D162" s="258">
        <v>95.204221202741991</v>
      </c>
      <c r="E162" s="257">
        <f t="shared" si="11"/>
        <v>95.204221202741991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44754</v>
      </c>
      <c r="C163" s="257">
        <v>95.874361000000007</v>
      </c>
      <c r="D163" s="258">
        <v>95.204221202741991</v>
      </c>
      <c r="E163" s="257">
        <f t="shared" si="11"/>
        <v>95.204221202741991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44755</v>
      </c>
      <c r="C164" s="257">
        <v>103.022245</v>
      </c>
      <c r="D164" s="258">
        <v>95.204221202741991</v>
      </c>
      <c r="E164" s="257">
        <f t="shared" si="11"/>
        <v>95.204221202741991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44756</v>
      </c>
      <c r="C165" s="257">
        <v>97.873906000000005</v>
      </c>
      <c r="D165" s="258">
        <v>88.252771610526054</v>
      </c>
      <c r="E165" s="257">
        <f t="shared" si="11"/>
        <v>88.252771610526054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44757</v>
      </c>
      <c r="C166" s="257">
        <v>97.851228000000006</v>
      </c>
      <c r="D166" s="258">
        <v>88.252771610526054</v>
      </c>
      <c r="E166" s="257">
        <f t="shared" si="11"/>
        <v>88.252771610526054</v>
      </c>
      <c r="F166" s="263"/>
      <c r="G166" s="190" t="str">
        <f t="shared" si="12"/>
        <v>J</v>
      </c>
      <c r="H166" s="259" t="str">
        <f t="shared" si="13"/>
        <v>88,3</v>
      </c>
      <c r="I166" s="260"/>
    </row>
    <row r="167" spans="1:9">
      <c r="A167" s="255">
        <f t="shared" si="10"/>
        <v>165</v>
      </c>
      <c r="B167" s="256">
        <v>44758</v>
      </c>
      <c r="C167" s="257">
        <v>105.386781</v>
      </c>
      <c r="D167" s="258">
        <v>88.252771610526054</v>
      </c>
      <c r="E167" s="257">
        <f t="shared" si="11"/>
        <v>88.252771610526054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44759</v>
      </c>
      <c r="C168" s="257">
        <v>98.98554399999999</v>
      </c>
      <c r="D168" s="258">
        <v>88.252771610526054</v>
      </c>
      <c r="E168" s="257">
        <f t="shared" si="11"/>
        <v>88.252771610526054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44760</v>
      </c>
      <c r="C169" s="257">
        <v>105.91879999999999</v>
      </c>
      <c r="D169" s="258">
        <v>88.252771610526054</v>
      </c>
      <c r="E169" s="257">
        <f t="shared" si="11"/>
        <v>88.252771610526054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44761</v>
      </c>
      <c r="C170" s="257">
        <v>114.513373</v>
      </c>
      <c r="D170" s="258">
        <v>88.252771610526054</v>
      </c>
      <c r="E170" s="257">
        <f t="shared" si="11"/>
        <v>88.252771610526054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44762</v>
      </c>
      <c r="C171" s="257">
        <v>116.04289600000001</v>
      </c>
      <c r="D171" s="258">
        <v>88.252771610526054</v>
      </c>
      <c r="E171" s="257">
        <f t="shared" si="11"/>
        <v>88.252771610526054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44763</v>
      </c>
      <c r="C172" s="257">
        <v>113.04319599999999</v>
      </c>
      <c r="D172" s="258">
        <v>88.252771610526054</v>
      </c>
      <c r="E172" s="257">
        <f t="shared" si="11"/>
        <v>88.252771610526054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44764</v>
      </c>
      <c r="C173" s="257">
        <v>108.79373199999999</v>
      </c>
      <c r="D173" s="258">
        <v>88.252771610526054</v>
      </c>
      <c r="E173" s="257">
        <f t="shared" si="11"/>
        <v>88.252771610526054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44765</v>
      </c>
      <c r="C174" s="257">
        <v>111.474874</v>
      </c>
      <c r="D174" s="258">
        <v>88.252771610526054</v>
      </c>
      <c r="E174" s="257">
        <f t="shared" si="11"/>
        <v>88.252771610526054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44766</v>
      </c>
      <c r="C175" s="257">
        <v>106.53438800000001</v>
      </c>
      <c r="D175" s="258">
        <v>88.252771610526054</v>
      </c>
      <c r="E175" s="257">
        <f t="shared" si="11"/>
        <v>88.252771610526054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44767</v>
      </c>
      <c r="C176" s="257">
        <v>106.168576</v>
      </c>
      <c r="D176" s="258">
        <v>88.252771610526054</v>
      </c>
      <c r="E176" s="257">
        <f t="shared" si="11"/>
        <v>88.252771610526054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44768</v>
      </c>
      <c r="C177" s="257">
        <v>111.07996399999999</v>
      </c>
      <c r="D177" s="258">
        <v>88.252771610526054</v>
      </c>
      <c r="E177" s="257">
        <f t="shared" si="11"/>
        <v>88.252771610526054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44769</v>
      </c>
      <c r="C178" s="257">
        <v>111.32187399999999</v>
      </c>
      <c r="D178" s="258">
        <v>88.252771610526054</v>
      </c>
      <c r="E178" s="257">
        <f t="shared" si="11"/>
        <v>88.252771610526054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44770</v>
      </c>
      <c r="C179" s="257">
        <v>110.28612700000001</v>
      </c>
      <c r="D179" s="258">
        <v>88.252771610526054</v>
      </c>
      <c r="E179" s="257">
        <f t="shared" si="11"/>
        <v>88.252771610526054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44771</v>
      </c>
      <c r="C180" s="257">
        <v>106.11463900000001</v>
      </c>
      <c r="D180" s="258">
        <v>88.252771610526054</v>
      </c>
      <c r="E180" s="257">
        <f t="shared" si="11"/>
        <v>88.252771610526054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44772</v>
      </c>
      <c r="C181" s="257">
        <v>98.030478000000002</v>
      </c>
      <c r="D181" s="258">
        <v>88.252771610526054</v>
      </c>
      <c r="E181" s="257">
        <f t="shared" si="11"/>
        <v>88.252771610526054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44773</v>
      </c>
      <c r="C182" s="257">
        <v>107.301874</v>
      </c>
      <c r="D182" s="258">
        <v>88.252771610526054</v>
      </c>
      <c r="E182" s="257">
        <f t="shared" si="11"/>
        <v>88.252771610526054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44774</v>
      </c>
      <c r="C183" s="257">
        <v>104.883492</v>
      </c>
      <c r="D183" s="258">
        <v>88.252771610526054</v>
      </c>
      <c r="E183" s="257">
        <f t="shared" si="11"/>
        <v>88.252771610526054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44775</v>
      </c>
      <c r="C184" s="257">
        <v>103.92816499999999</v>
      </c>
      <c r="D184" s="258">
        <v>88.252771610526054</v>
      </c>
      <c r="E184" s="257">
        <f t="shared" si="11"/>
        <v>88.252771610526054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44776</v>
      </c>
      <c r="C185" s="257">
        <v>105.714797</v>
      </c>
      <c r="D185" s="258">
        <v>88.252771610526054</v>
      </c>
      <c r="E185" s="257">
        <f t="shared" si="11"/>
        <v>88.252771610526054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44777</v>
      </c>
      <c r="C186" s="257">
        <v>107.61541099999999</v>
      </c>
      <c r="D186" s="258">
        <v>88.252771610526054</v>
      </c>
      <c r="E186" s="257">
        <f t="shared" si="11"/>
        <v>88.252771610526054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44778</v>
      </c>
      <c r="C187" s="257">
        <v>113.442243</v>
      </c>
      <c r="D187" s="258">
        <v>88.252771610526054</v>
      </c>
      <c r="E187" s="257">
        <f t="shared" si="11"/>
        <v>88.252771610526054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44779</v>
      </c>
      <c r="C188" s="257">
        <v>111.025901</v>
      </c>
      <c r="D188" s="258">
        <v>88.252771610526054</v>
      </c>
      <c r="E188" s="257">
        <f t="shared" si="11"/>
        <v>88.252771610526054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44780</v>
      </c>
      <c r="C189" s="257">
        <v>108.75178100000001</v>
      </c>
      <c r="D189" s="258">
        <v>88.252771610526054</v>
      </c>
      <c r="E189" s="257">
        <f t="shared" si="11"/>
        <v>88.252771610526054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44781</v>
      </c>
      <c r="C190" s="257">
        <v>106.94131</v>
      </c>
      <c r="D190" s="258">
        <v>88.252771610526054</v>
      </c>
      <c r="E190" s="257">
        <f t="shared" si="11"/>
        <v>88.252771610526054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44782</v>
      </c>
      <c r="C191" s="257">
        <v>100.025716</v>
      </c>
      <c r="D191" s="258">
        <v>88.252771610526054</v>
      </c>
      <c r="E191" s="257">
        <f t="shared" si="11"/>
        <v>88.252771610526054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44783</v>
      </c>
      <c r="C192" s="257">
        <v>98.243588000000003</v>
      </c>
      <c r="D192" s="258">
        <v>88.252771610526054</v>
      </c>
      <c r="E192" s="257">
        <f t="shared" si="11"/>
        <v>88.252771610526054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44784</v>
      </c>
      <c r="C193" s="257">
        <v>104.675783</v>
      </c>
      <c r="D193" s="258">
        <v>88.252771610526054</v>
      </c>
      <c r="E193" s="257">
        <f t="shared" si="11"/>
        <v>88.252771610526054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44785</v>
      </c>
      <c r="C194" s="257">
        <v>95.983908999999997</v>
      </c>
      <c r="D194" s="258">
        <v>88.252771610526054</v>
      </c>
      <c r="E194" s="257">
        <f t="shared" si="11"/>
        <v>88.252771610526054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44786</v>
      </c>
      <c r="C195" s="257">
        <v>50.748120999999998</v>
      </c>
      <c r="D195" s="258">
        <v>88.252771610526054</v>
      </c>
      <c r="E195" s="257">
        <f t="shared" si="11"/>
        <v>50.748120999999998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44787</v>
      </c>
      <c r="C196" s="257">
        <v>108.196793</v>
      </c>
      <c r="D196" s="258">
        <v>88.252771610526054</v>
      </c>
      <c r="E196" s="257">
        <f t="shared" ref="E196:E259" si="15">IF(C196&gt;D196,D196,C196)</f>
        <v>88.252771610526054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44788</v>
      </c>
      <c r="C197" s="257">
        <v>114.16419500000001</v>
      </c>
      <c r="D197" s="258">
        <v>88.252771610526054</v>
      </c>
      <c r="E197" s="257">
        <f t="shared" si="15"/>
        <v>88.252771610526054</v>
      </c>
      <c r="F197" s="263"/>
      <c r="G197" s="190" t="str">
        <f t="shared" si="16"/>
        <v>A</v>
      </c>
      <c r="H197" s="259" t="str">
        <f t="shared" si="17"/>
        <v>88,3</v>
      </c>
      <c r="I197" s="260"/>
    </row>
    <row r="198" spans="1:9">
      <c r="A198" s="255">
        <f t="shared" si="14"/>
        <v>196</v>
      </c>
      <c r="B198" s="256">
        <v>44789</v>
      </c>
      <c r="C198" s="257">
        <v>105.23657</v>
      </c>
      <c r="D198" s="258">
        <v>88.252771610526054</v>
      </c>
      <c r="E198" s="257">
        <f t="shared" si="15"/>
        <v>88.252771610526054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44790</v>
      </c>
      <c r="C199" s="257">
        <v>109.50990700000001</v>
      </c>
      <c r="D199" s="258">
        <v>88.252771610526054</v>
      </c>
      <c r="E199" s="257">
        <f t="shared" si="15"/>
        <v>88.252771610526054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44791</v>
      </c>
      <c r="C200" s="257">
        <v>112.26128</v>
      </c>
      <c r="D200" s="258">
        <v>88.252771610526054</v>
      </c>
      <c r="E200" s="257">
        <f t="shared" si="15"/>
        <v>88.252771610526054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44792</v>
      </c>
      <c r="C201" s="257">
        <v>114.770071</v>
      </c>
      <c r="D201" s="258">
        <v>88.252771610526054</v>
      </c>
      <c r="E201" s="257">
        <f t="shared" si="15"/>
        <v>88.252771610526054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44793</v>
      </c>
      <c r="C202" s="257">
        <v>111.32323</v>
      </c>
      <c r="D202" s="258">
        <v>88.252771610526054</v>
      </c>
      <c r="E202" s="257">
        <f t="shared" si="15"/>
        <v>88.252771610526054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44794</v>
      </c>
      <c r="C203" s="257">
        <v>112.944857</v>
      </c>
      <c r="D203" s="258">
        <v>88.252771610526054</v>
      </c>
      <c r="E203" s="257">
        <f t="shared" si="15"/>
        <v>88.252771610526054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44795</v>
      </c>
      <c r="C204" s="257">
        <v>112.02901800000001</v>
      </c>
      <c r="D204" s="258">
        <v>88.252771610526054</v>
      </c>
      <c r="E204" s="257">
        <f t="shared" si="15"/>
        <v>88.252771610526054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44796</v>
      </c>
      <c r="C205" s="257">
        <v>103.475763</v>
      </c>
      <c r="D205" s="258">
        <v>88.252771610526054</v>
      </c>
      <c r="E205" s="257">
        <f t="shared" si="15"/>
        <v>88.252771610526054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44797</v>
      </c>
      <c r="C206" s="257">
        <v>95.388464000000013</v>
      </c>
      <c r="D206" s="258">
        <v>88.252771610526054</v>
      </c>
      <c r="E206" s="257">
        <f t="shared" si="15"/>
        <v>88.252771610526054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44798</v>
      </c>
      <c r="C207" s="257">
        <v>100.801827</v>
      </c>
      <c r="D207" s="258">
        <v>88.252771610526054</v>
      </c>
      <c r="E207" s="257">
        <f t="shared" si="15"/>
        <v>88.252771610526054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44799</v>
      </c>
      <c r="C208" s="257">
        <v>100.194118</v>
      </c>
      <c r="D208" s="258">
        <v>88.252771610526054</v>
      </c>
      <c r="E208" s="257">
        <f t="shared" si="15"/>
        <v>88.252771610526054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44800</v>
      </c>
      <c r="C209" s="257">
        <v>103.183612</v>
      </c>
      <c r="D209" s="258">
        <v>88.252771610526054</v>
      </c>
      <c r="E209" s="257">
        <f t="shared" si="15"/>
        <v>88.252771610526054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44801</v>
      </c>
      <c r="C210" s="257">
        <v>99.031807000000001</v>
      </c>
      <c r="D210" s="258">
        <v>88.252771610526054</v>
      </c>
      <c r="E210" s="257">
        <f t="shared" si="15"/>
        <v>88.252771610526054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44802</v>
      </c>
      <c r="C211" s="257">
        <v>79.453776999999988</v>
      </c>
      <c r="D211" s="258">
        <v>88.252771610526054</v>
      </c>
      <c r="E211" s="257">
        <f t="shared" si="15"/>
        <v>79.453776999999988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44803</v>
      </c>
      <c r="C212" s="257">
        <v>86.174580000000006</v>
      </c>
      <c r="D212" s="258">
        <v>88.252771610526054</v>
      </c>
      <c r="E212" s="257">
        <f t="shared" si="15"/>
        <v>86.174580000000006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44804</v>
      </c>
      <c r="C213" s="257">
        <v>100.05690300000001</v>
      </c>
      <c r="D213" s="258">
        <v>88.252771610526054</v>
      </c>
      <c r="E213" s="257">
        <f t="shared" si="15"/>
        <v>88.252771610526054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44805</v>
      </c>
      <c r="C214" s="257">
        <v>90.975528999999995</v>
      </c>
      <c r="D214" s="258">
        <v>75.53335172894144</v>
      </c>
      <c r="E214" s="257">
        <f t="shared" si="15"/>
        <v>75.53335172894144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44806</v>
      </c>
      <c r="C215" s="257">
        <v>95.764218</v>
      </c>
      <c r="D215" s="258">
        <v>75.53335172894144</v>
      </c>
      <c r="E215" s="257">
        <f t="shared" si="15"/>
        <v>75.53335172894144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44807</v>
      </c>
      <c r="C216" s="257">
        <v>103.73116400000001</v>
      </c>
      <c r="D216" s="258">
        <v>75.53335172894144</v>
      </c>
      <c r="E216" s="257">
        <f t="shared" si="15"/>
        <v>75.53335172894144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44808</v>
      </c>
      <c r="C217" s="257">
        <v>111.029898</v>
      </c>
      <c r="D217" s="258">
        <v>75.53335172894144</v>
      </c>
      <c r="E217" s="257">
        <f t="shared" si="15"/>
        <v>75.53335172894144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44809</v>
      </c>
      <c r="C218" s="257">
        <v>108.017042</v>
      </c>
      <c r="D218" s="258">
        <v>75.53335172894144</v>
      </c>
      <c r="E218" s="257">
        <f t="shared" si="15"/>
        <v>75.53335172894144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44810</v>
      </c>
      <c r="C219" s="257">
        <v>103.323973</v>
      </c>
      <c r="D219" s="258">
        <v>75.53335172894144</v>
      </c>
      <c r="E219" s="257">
        <f t="shared" si="15"/>
        <v>75.53335172894144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44811</v>
      </c>
      <c r="C220" s="257">
        <v>89.186820000000012</v>
      </c>
      <c r="D220" s="258">
        <v>75.53335172894144</v>
      </c>
      <c r="E220" s="257">
        <f t="shared" si="15"/>
        <v>75.53335172894144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44812</v>
      </c>
      <c r="C221" s="257">
        <v>90.566204999999997</v>
      </c>
      <c r="D221" s="258">
        <v>75.53335172894144</v>
      </c>
      <c r="E221" s="257">
        <f t="shared" si="15"/>
        <v>75.53335172894144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44813</v>
      </c>
      <c r="C222" s="257">
        <v>99.45468799999999</v>
      </c>
      <c r="D222" s="258">
        <v>75.53335172894144</v>
      </c>
      <c r="E222" s="257">
        <f t="shared" si="15"/>
        <v>75.53335172894144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44814</v>
      </c>
      <c r="C223" s="257">
        <v>104.498205</v>
      </c>
      <c r="D223" s="258">
        <v>75.53335172894144</v>
      </c>
      <c r="E223" s="257">
        <f t="shared" si="15"/>
        <v>75.53335172894144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44815</v>
      </c>
      <c r="C224" s="257">
        <v>97.449359000000001</v>
      </c>
      <c r="D224" s="258">
        <v>75.53335172894144</v>
      </c>
      <c r="E224" s="257">
        <f t="shared" si="15"/>
        <v>75.53335172894144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44816</v>
      </c>
      <c r="C225" s="257">
        <v>44.881042000000001</v>
      </c>
      <c r="D225" s="258">
        <v>75.53335172894144</v>
      </c>
      <c r="E225" s="257">
        <f t="shared" si="15"/>
        <v>44.881042000000001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44817</v>
      </c>
      <c r="C226" s="257">
        <v>43.219239000000002</v>
      </c>
      <c r="D226" s="258">
        <v>75.53335172894144</v>
      </c>
      <c r="E226" s="257">
        <f t="shared" si="15"/>
        <v>43.219239000000002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44818</v>
      </c>
      <c r="C227" s="257">
        <v>64.212167999999991</v>
      </c>
      <c r="D227" s="258">
        <v>75.53335172894144</v>
      </c>
      <c r="E227" s="257">
        <f t="shared" si="15"/>
        <v>64.212167999999991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44819</v>
      </c>
      <c r="C228" s="257">
        <v>75.54827499999999</v>
      </c>
      <c r="D228" s="258">
        <v>75.53335172894144</v>
      </c>
      <c r="E228" s="257">
        <f t="shared" si="15"/>
        <v>75.53335172894144</v>
      </c>
      <c r="F228" s="263"/>
      <c r="G228" s="190" t="str">
        <f t="shared" si="16"/>
        <v>S</v>
      </c>
      <c r="H228" s="259" t="str">
        <f t="shared" si="17"/>
        <v>75,5</v>
      </c>
      <c r="I228" s="260"/>
    </row>
    <row r="229" spans="1:9">
      <c r="A229" s="255">
        <f t="shared" si="14"/>
        <v>227</v>
      </c>
      <c r="B229" s="256">
        <v>44820</v>
      </c>
      <c r="C229" s="257">
        <v>98.857866000000016</v>
      </c>
      <c r="D229" s="258">
        <v>75.53335172894144</v>
      </c>
      <c r="E229" s="257">
        <f t="shared" si="15"/>
        <v>75.53335172894144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44821</v>
      </c>
      <c r="C230" s="257">
        <v>97.618347999999997</v>
      </c>
      <c r="D230" s="258">
        <v>75.53335172894144</v>
      </c>
      <c r="E230" s="257">
        <f t="shared" si="15"/>
        <v>75.53335172894144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44822</v>
      </c>
      <c r="C231" s="257">
        <v>84.792062999999999</v>
      </c>
      <c r="D231" s="258">
        <v>75.53335172894144</v>
      </c>
      <c r="E231" s="257">
        <f t="shared" si="15"/>
        <v>75.53335172894144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44823</v>
      </c>
      <c r="C232" s="257">
        <v>85.655837000000005</v>
      </c>
      <c r="D232" s="258">
        <v>75.53335172894144</v>
      </c>
      <c r="E232" s="257">
        <f t="shared" si="15"/>
        <v>75.53335172894144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44824</v>
      </c>
      <c r="C233" s="257">
        <v>94.4238</v>
      </c>
      <c r="D233" s="258">
        <v>75.53335172894144</v>
      </c>
      <c r="E233" s="257">
        <f t="shared" si="15"/>
        <v>75.53335172894144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44825</v>
      </c>
      <c r="C234" s="257">
        <v>73.583860999999999</v>
      </c>
      <c r="D234" s="258">
        <v>75.53335172894144</v>
      </c>
      <c r="E234" s="257">
        <f t="shared" si="15"/>
        <v>73.583860999999999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44826</v>
      </c>
      <c r="C235" s="257">
        <v>94.146371000000002</v>
      </c>
      <c r="D235" s="258">
        <v>75.53335172894144</v>
      </c>
      <c r="E235" s="257">
        <f t="shared" si="15"/>
        <v>75.53335172894144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44827</v>
      </c>
      <c r="C236" s="257">
        <v>89.998292000000006</v>
      </c>
      <c r="D236" s="258">
        <v>75.53335172894144</v>
      </c>
      <c r="E236" s="257">
        <f t="shared" si="15"/>
        <v>75.53335172894144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44828</v>
      </c>
      <c r="C237" s="257">
        <v>84.75018399999999</v>
      </c>
      <c r="D237" s="258">
        <v>75.53335172894144</v>
      </c>
      <c r="E237" s="257">
        <f t="shared" si="15"/>
        <v>75.53335172894144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44829</v>
      </c>
      <c r="C238" s="257">
        <v>77.135643000000002</v>
      </c>
      <c r="D238" s="258">
        <v>75.53335172894144</v>
      </c>
      <c r="E238" s="257">
        <f t="shared" si="15"/>
        <v>75.53335172894144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44830</v>
      </c>
      <c r="C239" s="257">
        <v>88.685634999999991</v>
      </c>
      <c r="D239" s="258">
        <v>75.53335172894144</v>
      </c>
      <c r="E239" s="257">
        <f t="shared" si="15"/>
        <v>75.53335172894144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44831</v>
      </c>
      <c r="C240" s="257">
        <v>99.836092999999991</v>
      </c>
      <c r="D240" s="258">
        <v>75.53335172894144</v>
      </c>
      <c r="E240" s="257">
        <f t="shared" si="15"/>
        <v>75.53335172894144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44832</v>
      </c>
      <c r="C241" s="257">
        <v>94.513408999999996</v>
      </c>
      <c r="D241" s="258">
        <v>75.53335172894144</v>
      </c>
      <c r="E241" s="257">
        <f t="shared" si="15"/>
        <v>75.53335172894144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44833</v>
      </c>
      <c r="C242" s="257">
        <v>60.079542000000004</v>
      </c>
      <c r="D242" s="258">
        <v>75.53335172894144</v>
      </c>
      <c r="E242" s="257">
        <f t="shared" si="15"/>
        <v>60.079542000000004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44834</v>
      </c>
      <c r="C243" s="257">
        <v>101.46353300000001</v>
      </c>
      <c r="D243" s="258">
        <v>75.53335172894144</v>
      </c>
      <c r="E243" s="257">
        <f t="shared" si="15"/>
        <v>75.53335172894144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44835</v>
      </c>
      <c r="C244" s="257">
        <v>102.002253</v>
      </c>
      <c r="D244" s="258">
        <v>61.158681451966821</v>
      </c>
      <c r="E244" s="257">
        <f t="shared" si="15"/>
        <v>61.158681451966821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44836</v>
      </c>
      <c r="C245" s="257">
        <v>95.179627999999994</v>
      </c>
      <c r="D245" s="258">
        <v>61.158681451966821</v>
      </c>
      <c r="E245" s="257">
        <f t="shared" si="15"/>
        <v>61.158681451966821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44837</v>
      </c>
      <c r="C246" s="257">
        <v>72.560278000000011</v>
      </c>
      <c r="D246" s="258">
        <v>61.158681451966821</v>
      </c>
      <c r="E246" s="257">
        <f t="shared" si="15"/>
        <v>61.158681451966821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44838</v>
      </c>
      <c r="C247" s="257">
        <v>84.722206</v>
      </c>
      <c r="D247" s="258">
        <v>61.158681451966821</v>
      </c>
      <c r="E247" s="257">
        <f t="shared" si="15"/>
        <v>61.158681451966821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44839</v>
      </c>
      <c r="C248" s="257">
        <v>82.966399999999993</v>
      </c>
      <c r="D248" s="258">
        <v>61.158681451966821</v>
      </c>
      <c r="E248" s="257">
        <f t="shared" si="15"/>
        <v>61.158681451966821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44840</v>
      </c>
      <c r="C249" s="257">
        <v>79.116305999999994</v>
      </c>
      <c r="D249" s="258">
        <v>61.158681451966821</v>
      </c>
      <c r="E249" s="257">
        <f t="shared" si="15"/>
        <v>61.158681451966821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44841</v>
      </c>
      <c r="C250" s="257">
        <v>81.048804000000004</v>
      </c>
      <c r="D250" s="258">
        <v>61.158681451966821</v>
      </c>
      <c r="E250" s="257">
        <f t="shared" si="15"/>
        <v>61.158681451966821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44842</v>
      </c>
      <c r="C251" s="257">
        <v>85.245213000000007</v>
      </c>
      <c r="D251" s="258">
        <v>61.158681451966821</v>
      </c>
      <c r="E251" s="257">
        <f t="shared" si="15"/>
        <v>61.158681451966821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44843</v>
      </c>
      <c r="C252" s="257">
        <v>77.987379000000004</v>
      </c>
      <c r="D252" s="258">
        <v>61.158681451966821</v>
      </c>
      <c r="E252" s="257">
        <f t="shared" si="15"/>
        <v>61.158681451966821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44844</v>
      </c>
      <c r="C253" s="257">
        <v>50.409033999999998</v>
      </c>
      <c r="D253" s="258">
        <v>61.158681451966821</v>
      </c>
      <c r="E253" s="257">
        <f t="shared" si="15"/>
        <v>50.409033999999998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44845</v>
      </c>
      <c r="C254" s="257">
        <v>58.465622000000003</v>
      </c>
      <c r="D254" s="258">
        <v>61.158681451966821</v>
      </c>
      <c r="E254" s="257">
        <f t="shared" si="15"/>
        <v>58.465622000000003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44846</v>
      </c>
      <c r="C255" s="257">
        <v>83.235032000000004</v>
      </c>
      <c r="D255" s="258">
        <v>61.158681451966821</v>
      </c>
      <c r="E255" s="257">
        <f t="shared" si="15"/>
        <v>61.158681451966821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44847</v>
      </c>
      <c r="C256" s="257">
        <v>87.707205000000002</v>
      </c>
      <c r="D256" s="258">
        <v>61.158681451966821</v>
      </c>
      <c r="E256" s="257">
        <f t="shared" si="15"/>
        <v>61.158681451966821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44848</v>
      </c>
      <c r="C257" s="257">
        <v>91.32136100000001</v>
      </c>
      <c r="D257" s="258">
        <v>61.158681451966821</v>
      </c>
      <c r="E257" s="257">
        <f t="shared" si="15"/>
        <v>61.158681451966821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44849</v>
      </c>
      <c r="C258" s="257">
        <v>89.414111999999989</v>
      </c>
      <c r="D258" s="258">
        <v>61.158681451966821</v>
      </c>
      <c r="E258" s="257">
        <f t="shared" si="15"/>
        <v>61.158681451966821</v>
      </c>
      <c r="F258" s="263"/>
      <c r="G258" s="190" t="str">
        <f t="shared" si="16"/>
        <v>O</v>
      </c>
      <c r="H258" s="259" t="str">
        <f t="shared" si="17"/>
        <v>61,2</v>
      </c>
      <c r="I258" s="260"/>
    </row>
    <row r="259" spans="1:9">
      <c r="A259" s="255">
        <f t="shared" si="14"/>
        <v>257</v>
      </c>
      <c r="B259" s="256">
        <v>44850</v>
      </c>
      <c r="C259" s="257">
        <v>55.389625000000002</v>
      </c>
      <c r="D259" s="258">
        <v>61.158681451966821</v>
      </c>
      <c r="E259" s="257">
        <f t="shared" si="15"/>
        <v>55.389625000000002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44851</v>
      </c>
      <c r="C260" s="257">
        <v>72.229038000000003</v>
      </c>
      <c r="D260" s="258">
        <v>61.158681451966821</v>
      </c>
      <c r="E260" s="257">
        <f t="shared" ref="E260:E323" si="19">IF(C260&gt;D260,D260,C260)</f>
        <v>61.158681451966821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44852</v>
      </c>
      <c r="C261" s="257">
        <v>68.891384000000002</v>
      </c>
      <c r="D261" s="258">
        <v>61.158681451966821</v>
      </c>
      <c r="E261" s="257">
        <f t="shared" si="19"/>
        <v>61.158681451966821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44853</v>
      </c>
      <c r="C262" s="257">
        <v>32.231015999999997</v>
      </c>
      <c r="D262" s="258">
        <v>61.158681451966821</v>
      </c>
      <c r="E262" s="257">
        <f t="shared" si="19"/>
        <v>32.231015999999997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44854</v>
      </c>
      <c r="C263" s="257">
        <v>17.944908999999999</v>
      </c>
      <c r="D263" s="258">
        <v>61.158681451966821</v>
      </c>
      <c r="E263" s="257">
        <f t="shared" si="19"/>
        <v>17.944908999999999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44855</v>
      </c>
      <c r="C264" s="257">
        <v>28.016767999999999</v>
      </c>
      <c r="D264" s="258">
        <v>61.158681451966821</v>
      </c>
      <c r="E264" s="257">
        <f t="shared" si="19"/>
        <v>28.016767999999999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44856</v>
      </c>
      <c r="C265" s="257">
        <v>52.259012000000006</v>
      </c>
      <c r="D265" s="258">
        <v>61.158681451966821</v>
      </c>
      <c r="E265" s="257">
        <f t="shared" si="19"/>
        <v>52.259012000000006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44857</v>
      </c>
      <c r="C266" s="257">
        <v>40.707363999999998</v>
      </c>
      <c r="D266" s="258">
        <v>61.158681451966821</v>
      </c>
      <c r="E266" s="257">
        <f t="shared" si="19"/>
        <v>40.707363999999998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44858</v>
      </c>
      <c r="C267" s="257">
        <v>49.593767999999997</v>
      </c>
      <c r="D267" s="258">
        <v>61.158681451966821</v>
      </c>
      <c r="E267" s="257">
        <f t="shared" si="19"/>
        <v>49.593767999999997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44859</v>
      </c>
      <c r="C268" s="257">
        <v>45.384362000000003</v>
      </c>
      <c r="D268" s="258">
        <v>61.158681451966821</v>
      </c>
      <c r="E268" s="257">
        <f t="shared" si="19"/>
        <v>45.384362000000003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44860</v>
      </c>
      <c r="C269" s="257">
        <v>43.150815999999999</v>
      </c>
      <c r="D269" s="258">
        <v>61.158681451966821</v>
      </c>
      <c r="E269" s="257">
        <f t="shared" si="19"/>
        <v>43.150815999999999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44861</v>
      </c>
      <c r="C270" s="257">
        <v>58.521273999999998</v>
      </c>
      <c r="D270" s="258">
        <v>61.158681451966821</v>
      </c>
      <c r="E270" s="257">
        <f t="shared" si="19"/>
        <v>58.521273999999998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44862</v>
      </c>
      <c r="C271" s="257">
        <v>56.667131999999995</v>
      </c>
      <c r="D271" s="258">
        <v>61.158681451966821</v>
      </c>
      <c r="E271" s="257">
        <f t="shared" si="19"/>
        <v>56.667131999999995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44863</v>
      </c>
      <c r="C272" s="257">
        <v>62.325137000000005</v>
      </c>
      <c r="D272" s="258">
        <v>61.158681451966821</v>
      </c>
      <c r="E272" s="257">
        <f t="shared" si="19"/>
        <v>61.158681451966821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44864</v>
      </c>
      <c r="C273" s="257">
        <v>48.903733000000003</v>
      </c>
      <c r="D273" s="258">
        <v>61.158681451966821</v>
      </c>
      <c r="E273" s="257">
        <f t="shared" si="19"/>
        <v>48.903733000000003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44865</v>
      </c>
      <c r="C274" s="257">
        <v>23.888902999999999</v>
      </c>
      <c r="D274" s="258">
        <v>61.158681451966821</v>
      </c>
      <c r="E274" s="257">
        <f t="shared" si="19"/>
        <v>23.888902999999999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44866</v>
      </c>
      <c r="C275" s="257">
        <v>65.973414999999989</v>
      </c>
      <c r="D275" s="258">
        <v>44.721165322385822</v>
      </c>
      <c r="E275" s="257">
        <f t="shared" si="19"/>
        <v>44.721165322385822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44867</v>
      </c>
      <c r="C276" s="257">
        <v>66.712455000000006</v>
      </c>
      <c r="D276" s="258">
        <v>44.721165322385822</v>
      </c>
      <c r="E276" s="257">
        <f t="shared" si="19"/>
        <v>44.721165322385822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44868</v>
      </c>
      <c r="C277" s="257">
        <v>32.841544999999996</v>
      </c>
      <c r="D277" s="258">
        <v>44.721165322385822</v>
      </c>
      <c r="E277" s="257">
        <f t="shared" si="19"/>
        <v>32.841544999999996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44869</v>
      </c>
      <c r="C278" s="257">
        <v>63.790446000000003</v>
      </c>
      <c r="D278" s="258">
        <v>44.721165322385822</v>
      </c>
      <c r="E278" s="257">
        <f t="shared" si="19"/>
        <v>44.721165322385822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44870</v>
      </c>
      <c r="C279" s="257">
        <v>83.030772999999996</v>
      </c>
      <c r="D279" s="258">
        <v>44.721165322385822</v>
      </c>
      <c r="E279" s="257">
        <f t="shared" si="19"/>
        <v>44.721165322385822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44871</v>
      </c>
      <c r="C280" s="257">
        <v>78.164403000000007</v>
      </c>
      <c r="D280" s="258">
        <v>44.721165322385822</v>
      </c>
      <c r="E280" s="257">
        <f t="shared" si="19"/>
        <v>44.721165322385822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44872</v>
      </c>
      <c r="C281" s="257">
        <v>69.787165999999999</v>
      </c>
      <c r="D281" s="258">
        <v>44.721165322385822</v>
      </c>
      <c r="E281" s="257">
        <f t="shared" si="19"/>
        <v>44.721165322385822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44873</v>
      </c>
      <c r="C282" s="257">
        <v>43.503295000000001</v>
      </c>
      <c r="D282" s="258">
        <v>44.721165322385822</v>
      </c>
      <c r="E282" s="257">
        <f t="shared" si="19"/>
        <v>43.503295000000001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44874</v>
      </c>
      <c r="C283" s="257">
        <v>41.389898000000002</v>
      </c>
      <c r="D283" s="258">
        <v>44.721165322385822</v>
      </c>
      <c r="E283" s="257">
        <f t="shared" si="19"/>
        <v>41.389898000000002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44875</v>
      </c>
      <c r="C284" s="257">
        <v>71.225363000000002</v>
      </c>
      <c r="D284" s="258">
        <v>44.721165322385822</v>
      </c>
      <c r="E284" s="257">
        <f t="shared" si="19"/>
        <v>44.721165322385822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44876</v>
      </c>
      <c r="C285" s="257">
        <v>53.491374999999998</v>
      </c>
      <c r="D285" s="258">
        <v>44.721165322385822</v>
      </c>
      <c r="E285" s="257">
        <f t="shared" si="19"/>
        <v>44.721165322385822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44877</v>
      </c>
      <c r="C286" s="257">
        <v>52.760112999999997</v>
      </c>
      <c r="D286" s="258">
        <v>44.721165322385822</v>
      </c>
      <c r="E286" s="257">
        <f t="shared" si="19"/>
        <v>44.721165322385822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44878</v>
      </c>
      <c r="C287" s="257">
        <v>66.839287999999996</v>
      </c>
      <c r="D287" s="258">
        <v>44.721165322385822</v>
      </c>
      <c r="E287" s="257">
        <f t="shared" si="19"/>
        <v>44.721165322385822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44879</v>
      </c>
      <c r="C288" s="257">
        <v>37.535010999999997</v>
      </c>
      <c r="D288" s="258">
        <v>44.721165322385822</v>
      </c>
      <c r="E288" s="257">
        <f t="shared" si="19"/>
        <v>37.535010999999997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44880</v>
      </c>
      <c r="C289" s="257">
        <v>27.310642999999999</v>
      </c>
      <c r="D289" s="258">
        <v>44.721165322385822</v>
      </c>
      <c r="E289" s="257">
        <f t="shared" si="19"/>
        <v>27.310642999999999</v>
      </c>
      <c r="F289" s="263"/>
      <c r="G289" s="190" t="str">
        <f t="shared" si="20"/>
        <v>N</v>
      </c>
      <c r="H289" s="259" t="str">
        <f t="shared" si="21"/>
        <v>44,7</v>
      </c>
      <c r="I289" s="260"/>
    </row>
    <row r="290" spans="1:9">
      <c r="A290" s="255">
        <f t="shared" si="18"/>
        <v>288</v>
      </c>
      <c r="B290" s="256">
        <v>44881</v>
      </c>
      <c r="C290" s="257">
        <v>17.075662000000001</v>
      </c>
      <c r="D290" s="258">
        <v>44.721165322385822</v>
      </c>
      <c r="E290" s="257">
        <f t="shared" si="19"/>
        <v>17.075662000000001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44882</v>
      </c>
      <c r="C291" s="257">
        <v>33.559718999999994</v>
      </c>
      <c r="D291" s="258">
        <v>44.721165322385822</v>
      </c>
      <c r="E291" s="257">
        <f t="shared" si="19"/>
        <v>33.559718999999994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44883</v>
      </c>
      <c r="C292" s="257">
        <v>37.354078000000001</v>
      </c>
      <c r="D292" s="258">
        <v>44.721165322385822</v>
      </c>
      <c r="E292" s="257">
        <f t="shared" si="19"/>
        <v>37.354078000000001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44884</v>
      </c>
      <c r="C293" s="257">
        <v>55.645926999999993</v>
      </c>
      <c r="D293" s="258">
        <v>44.721165322385822</v>
      </c>
      <c r="E293" s="257">
        <f t="shared" si="19"/>
        <v>44.721165322385822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44885</v>
      </c>
      <c r="C294" s="257">
        <v>47.439793999999999</v>
      </c>
      <c r="D294" s="258">
        <v>44.721165322385822</v>
      </c>
      <c r="E294" s="257">
        <f t="shared" si="19"/>
        <v>44.721165322385822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44886</v>
      </c>
      <c r="C295" s="257">
        <v>19.948184999999999</v>
      </c>
      <c r="D295" s="258">
        <v>44.721165322385822</v>
      </c>
      <c r="E295" s="257">
        <f t="shared" si="19"/>
        <v>19.948184999999999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44887</v>
      </c>
      <c r="C296" s="257">
        <v>22.616401999999997</v>
      </c>
      <c r="D296" s="258">
        <v>44.721165322385822</v>
      </c>
      <c r="E296" s="257">
        <f t="shared" si="19"/>
        <v>22.616401999999997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44888</v>
      </c>
      <c r="C297" s="257">
        <v>29.251636999999999</v>
      </c>
      <c r="D297" s="258">
        <v>44.721165322385822</v>
      </c>
      <c r="E297" s="257">
        <f t="shared" si="19"/>
        <v>29.251636999999999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44889</v>
      </c>
      <c r="C298" s="257">
        <v>29.942883000000002</v>
      </c>
      <c r="D298" s="258">
        <v>44.721165322385822</v>
      </c>
      <c r="E298" s="257">
        <f t="shared" si="19"/>
        <v>29.942883000000002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44890</v>
      </c>
      <c r="C299" s="257">
        <v>56.534925000000001</v>
      </c>
      <c r="D299" s="258">
        <v>44.721165322385822</v>
      </c>
      <c r="E299" s="257">
        <f t="shared" si="19"/>
        <v>44.721165322385822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44891</v>
      </c>
      <c r="C300" s="257">
        <v>67.33386999999999</v>
      </c>
      <c r="D300" s="258">
        <v>44.721165322385822</v>
      </c>
      <c r="E300" s="257">
        <f t="shared" si="19"/>
        <v>44.721165322385822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44892</v>
      </c>
      <c r="C301" s="257">
        <v>58.553756999999997</v>
      </c>
      <c r="D301" s="258">
        <v>44.721165322385822</v>
      </c>
      <c r="E301" s="257">
        <f t="shared" si="19"/>
        <v>44.721165322385822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44893</v>
      </c>
      <c r="C302" s="257">
        <v>64.551169999999999</v>
      </c>
      <c r="D302" s="258">
        <v>44.721165322385822</v>
      </c>
      <c r="E302" s="257">
        <f t="shared" si="19"/>
        <v>44.721165322385822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44894</v>
      </c>
      <c r="C303" s="257">
        <v>61.353738</v>
      </c>
      <c r="D303" s="258">
        <v>44.721165322385822</v>
      </c>
      <c r="E303" s="257">
        <f t="shared" si="19"/>
        <v>44.721165322385822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44895</v>
      </c>
      <c r="C304" s="257">
        <v>45.062063999999999</v>
      </c>
      <c r="D304" s="258">
        <v>44.721165322385822</v>
      </c>
      <c r="E304" s="257">
        <f t="shared" si="19"/>
        <v>44.721165322385822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44896</v>
      </c>
      <c r="C305" s="257">
        <v>46.886746000000002</v>
      </c>
      <c r="D305" s="258">
        <v>39.175767383772524</v>
      </c>
      <c r="E305" s="257">
        <f t="shared" si="19"/>
        <v>39.175767383772524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44897</v>
      </c>
      <c r="C306" s="257">
        <v>50.67116</v>
      </c>
      <c r="D306" s="258">
        <v>39.175767383772524</v>
      </c>
      <c r="E306" s="257">
        <f t="shared" si="19"/>
        <v>39.175767383772524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44898</v>
      </c>
      <c r="C307" s="257">
        <v>44.133541999999998</v>
      </c>
      <c r="D307" s="258">
        <v>39.175767383772524</v>
      </c>
      <c r="E307" s="257">
        <f t="shared" si="19"/>
        <v>39.175767383772524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44899</v>
      </c>
      <c r="C308" s="257">
        <v>37.185421999999996</v>
      </c>
      <c r="D308" s="258">
        <v>39.175767383772524</v>
      </c>
      <c r="E308" s="257">
        <f t="shared" si="19"/>
        <v>37.185421999999996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44900</v>
      </c>
      <c r="C309" s="257">
        <v>14.289721999999999</v>
      </c>
      <c r="D309" s="258">
        <v>39.175767383772524</v>
      </c>
      <c r="E309" s="257">
        <f t="shared" si="19"/>
        <v>14.289721999999999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44901</v>
      </c>
      <c r="C310" s="257">
        <v>23.730008000000002</v>
      </c>
      <c r="D310" s="258">
        <v>39.175767383772524</v>
      </c>
      <c r="E310" s="257">
        <f t="shared" si="19"/>
        <v>23.730008000000002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44902</v>
      </c>
      <c r="C311" s="257">
        <v>28.687491000000001</v>
      </c>
      <c r="D311" s="258">
        <v>39.175767383772524</v>
      </c>
      <c r="E311" s="257">
        <f t="shared" si="19"/>
        <v>28.687491000000001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44903</v>
      </c>
      <c r="C312" s="257">
        <v>17.119696000000001</v>
      </c>
      <c r="D312" s="258">
        <v>39.175767383772524</v>
      </c>
      <c r="E312" s="257">
        <f t="shared" si="19"/>
        <v>17.119696000000001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44904</v>
      </c>
      <c r="C313" s="257">
        <v>16.471001000000001</v>
      </c>
      <c r="D313" s="258">
        <v>39.175767383772524</v>
      </c>
      <c r="E313" s="257">
        <f t="shared" si="19"/>
        <v>16.471001000000001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44905</v>
      </c>
      <c r="C314" s="257">
        <v>34.717674000000009</v>
      </c>
      <c r="D314" s="258">
        <v>39.175767383772524</v>
      </c>
      <c r="E314" s="257">
        <f t="shared" si="19"/>
        <v>34.717674000000009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44906</v>
      </c>
      <c r="C315" s="257">
        <v>18.780669999999997</v>
      </c>
      <c r="D315" s="258">
        <v>39.175767383772524</v>
      </c>
      <c r="E315" s="257">
        <f t="shared" si="19"/>
        <v>18.780669999999997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44907</v>
      </c>
      <c r="C316" s="257">
        <v>15.768985000000001</v>
      </c>
      <c r="D316" s="258">
        <v>39.175767383772524</v>
      </c>
      <c r="E316" s="257">
        <f t="shared" si="19"/>
        <v>15.768985000000001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44908</v>
      </c>
      <c r="C317" s="257">
        <v>10.982524999999999</v>
      </c>
      <c r="D317" s="258">
        <v>39.175767383772524</v>
      </c>
      <c r="E317" s="257">
        <f t="shared" si="19"/>
        <v>10.982524999999999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44909</v>
      </c>
      <c r="C318" s="257">
        <v>23.570340000000002</v>
      </c>
      <c r="D318" s="258">
        <v>39.175767383772524</v>
      </c>
      <c r="E318" s="257">
        <f t="shared" si="19"/>
        <v>23.570340000000002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44910</v>
      </c>
      <c r="C319" s="257">
        <v>31.111670999999998</v>
      </c>
      <c r="D319" s="258">
        <v>39.175767383772524</v>
      </c>
      <c r="E319" s="257">
        <f t="shared" si="19"/>
        <v>31.111670999999998</v>
      </c>
      <c r="F319" s="263"/>
      <c r="G319" s="190" t="str">
        <f t="shared" si="20"/>
        <v>D</v>
      </c>
      <c r="H319" s="259" t="str">
        <f t="shared" si="21"/>
        <v>39,2</v>
      </c>
      <c r="I319" s="260"/>
    </row>
    <row r="320" spans="1:9">
      <c r="A320" s="255">
        <f t="shared" si="18"/>
        <v>318</v>
      </c>
      <c r="B320" s="256">
        <v>44911</v>
      </c>
      <c r="C320" s="257">
        <v>29.784642999999999</v>
      </c>
      <c r="D320" s="258">
        <v>39.175767383772524</v>
      </c>
      <c r="E320" s="257">
        <f t="shared" si="19"/>
        <v>29.784642999999999</v>
      </c>
      <c r="F320" s="263"/>
      <c r="G320" s="190" t="str">
        <f t="shared" si="20"/>
        <v/>
      </c>
      <c r="H320" s="259" t="str">
        <f t="shared" si="21"/>
        <v/>
      </c>
      <c r="I320" s="260"/>
    </row>
    <row r="321" spans="1:9">
      <c r="A321" s="255">
        <f t="shared" si="18"/>
        <v>319</v>
      </c>
      <c r="B321" s="256">
        <v>44912</v>
      </c>
      <c r="C321" s="257">
        <v>37.532074999999999</v>
      </c>
      <c r="D321" s="258">
        <v>39.175767383772524</v>
      </c>
      <c r="E321" s="257">
        <f t="shared" si="19"/>
        <v>37.532074999999999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44913</v>
      </c>
      <c r="C322" s="257">
        <v>53.596322000000001</v>
      </c>
      <c r="D322" s="258">
        <v>39.175767383772524</v>
      </c>
      <c r="E322" s="257">
        <f t="shared" si="19"/>
        <v>39.175767383772524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44914</v>
      </c>
      <c r="C323" s="257">
        <v>47.079932999999997</v>
      </c>
      <c r="D323" s="258">
        <v>39.175767383772524</v>
      </c>
      <c r="E323" s="257">
        <f t="shared" si="19"/>
        <v>39.175767383772524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44915</v>
      </c>
      <c r="C324" s="257">
        <v>25.723277</v>
      </c>
      <c r="D324" s="258">
        <v>39.175767383772524</v>
      </c>
      <c r="E324" s="257">
        <f t="shared" ref="E324:E387" si="23">IF(C324&gt;D324,D324,C324)</f>
        <v>25.723277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44916</v>
      </c>
      <c r="C325" s="257">
        <v>31.128603999999999</v>
      </c>
      <c r="D325" s="258">
        <v>39.175767383772524</v>
      </c>
      <c r="E325" s="257">
        <f t="shared" si="23"/>
        <v>31.128603999999999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44917</v>
      </c>
      <c r="C326" s="257">
        <v>32.173569999999998</v>
      </c>
      <c r="D326" s="258">
        <v>39.175767383772524</v>
      </c>
      <c r="E326" s="257">
        <f t="shared" si="23"/>
        <v>32.173569999999998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44918</v>
      </c>
      <c r="C327" s="257">
        <v>41.164495000000002</v>
      </c>
      <c r="D327" s="258">
        <v>39.175767383772524</v>
      </c>
      <c r="E327" s="257">
        <f t="shared" si="23"/>
        <v>39.175767383772524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44919</v>
      </c>
      <c r="C328" s="257">
        <v>47.874561999999997</v>
      </c>
      <c r="D328" s="258">
        <v>39.175767383772524</v>
      </c>
      <c r="E328" s="257">
        <f t="shared" si="23"/>
        <v>39.175767383772524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44920</v>
      </c>
      <c r="C329" s="257">
        <v>42.630766000000001</v>
      </c>
      <c r="D329" s="258">
        <v>39.175767383772524</v>
      </c>
      <c r="E329" s="257">
        <f t="shared" si="23"/>
        <v>39.175767383772524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44921</v>
      </c>
      <c r="C330" s="257">
        <v>56.757370000000002</v>
      </c>
      <c r="D330" s="258">
        <v>39.175767383772524</v>
      </c>
      <c r="E330" s="257">
        <f t="shared" si="23"/>
        <v>39.175767383772524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44922</v>
      </c>
      <c r="C331" s="257">
        <v>61.114052000000001</v>
      </c>
      <c r="D331" s="258">
        <v>39.175767383772524</v>
      </c>
      <c r="E331" s="257">
        <f t="shared" si="23"/>
        <v>39.175767383772524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44923</v>
      </c>
      <c r="C332" s="257">
        <v>56.928246000000001</v>
      </c>
      <c r="D332" s="258">
        <v>39.175767383772524</v>
      </c>
      <c r="E332" s="257">
        <f t="shared" si="23"/>
        <v>39.175767383772524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44924</v>
      </c>
      <c r="C333" s="257">
        <v>32.912245999999996</v>
      </c>
      <c r="D333" s="258">
        <v>39.175767383772524</v>
      </c>
      <c r="E333" s="257">
        <f t="shared" si="23"/>
        <v>32.912245999999996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44925</v>
      </c>
      <c r="C334" s="257">
        <v>36.463912999999998</v>
      </c>
      <c r="D334" s="258">
        <v>39.175767383772524</v>
      </c>
      <c r="E334" s="257">
        <f t="shared" si="23"/>
        <v>36.463912999999998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44926</v>
      </c>
      <c r="C335" s="257">
        <v>50.449203000000004</v>
      </c>
      <c r="D335" s="258">
        <v>39.175767383772524</v>
      </c>
      <c r="E335" s="257">
        <f t="shared" si="23"/>
        <v>39.175767383772524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44927</v>
      </c>
      <c r="C336" s="257">
        <v>33.473076999999996</v>
      </c>
      <c r="D336" s="258">
        <v>57.059165604966637</v>
      </c>
      <c r="E336" s="257">
        <f t="shared" si="23"/>
        <v>33.473076999999996</v>
      </c>
      <c r="F336" s="260">
        <f>YEAR(B336)</f>
        <v>2023</v>
      </c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44928</v>
      </c>
      <c r="C337" s="257">
        <v>30.679369999999999</v>
      </c>
      <c r="D337" s="258">
        <v>57.059165604966637</v>
      </c>
      <c r="E337" s="257">
        <f t="shared" si="23"/>
        <v>30.679369999999999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44929</v>
      </c>
      <c r="C338" s="257">
        <v>52.748882999999999</v>
      </c>
      <c r="D338" s="258">
        <v>57.059165604966637</v>
      </c>
      <c r="E338" s="257">
        <f t="shared" si="23"/>
        <v>52.748882999999999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44930</v>
      </c>
      <c r="C339" s="257">
        <v>56.922052999999998</v>
      </c>
      <c r="D339" s="258">
        <v>57.059165604966637</v>
      </c>
      <c r="E339" s="257">
        <f t="shared" si="23"/>
        <v>56.922052999999998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44931</v>
      </c>
      <c r="C340" s="257">
        <v>56.962680999999996</v>
      </c>
      <c r="D340" s="258">
        <v>57.059165604966637</v>
      </c>
      <c r="E340" s="257">
        <f t="shared" si="23"/>
        <v>56.962680999999996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44932</v>
      </c>
      <c r="C341" s="257">
        <v>53.861737999999995</v>
      </c>
      <c r="D341" s="258">
        <v>57.059165604966637</v>
      </c>
      <c r="E341" s="257">
        <f t="shared" si="23"/>
        <v>53.861737999999995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44933</v>
      </c>
      <c r="C342" s="257">
        <v>34.926500999999995</v>
      </c>
      <c r="D342" s="258">
        <v>57.059165604966637</v>
      </c>
      <c r="E342" s="257">
        <f t="shared" si="23"/>
        <v>34.926500999999995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44934</v>
      </c>
      <c r="C343" s="257">
        <v>16.516825000000001</v>
      </c>
      <c r="D343" s="258">
        <v>57.059165604966637</v>
      </c>
      <c r="E343" s="257">
        <f t="shared" si="23"/>
        <v>16.516825000000001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44935</v>
      </c>
      <c r="C344" s="257">
        <v>48.540538999999995</v>
      </c>
      <c r="D344" s="258">
        <v>57.059165604966637</v>
      </c>
      <c r="E344" s="257">
        <f t="shared" si="23"/>
        <v>48.540538999999995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44936</v>
      </c>
      <c r="C345" s="257">
        <v>45.012703999999999</v>
      </c>
      <c r="D345" s="258">
        <v>57.059165604966637</v>
      </c>
      <c r="E345" s="257">
        <f t="shared" si="23"/>
        <v>45.012703999999999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44937</v>
      </c>
      <c r="C346" s="257">
        <v>35.881593000000002</v>
      </c>
      <c r="D346" s="258">
        <v>57.059165604966637</v>
      </c>
      <c r="E346" s="257">
        <f t="shared" si="23"/>
        <v>35.881593000000002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44938</v>
      </c>
      <c r="C347" s="257">
        <v>59.340322999999998</v>
      </c>
      <c r="D347" s="258">
        <v>57.059165604966637</v>
      </c>
      <c r="E347" s="257">
        <f t="shared" si="23"/>
        <v>57.059165604966637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44939</v>
      </c>
      <c r="C348" s="257">
        <v>54.161625999999998</v>
      </c>
      <c r="D348" s="258">
        <v>57.059165604966637</v>
      </c>
      <c r="E348" s="257">
        <f t="shared" si="23"/>
        <v>54.161625999999998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44940</v>
      </c>
      <c r="C349" s="257">
        <v>56.192132999999998</v>
      </c>
      <c r="D349" s="258">
        <v>57.059165604966637</v>
      </c>
      <c r="E349" s="257">
        <f t="shared" si="23"/>
        <v>56.192132999999998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44941</v>
      </c>
      <c r="C350" s="257">
        <v>40.939911000000002</v>
      </c>
      <c r="D350" s="258">
        <v>57.059165604966637</v>
      </c>
      <c r="E350" s="257">
        <f t="shared" si="23"/>
        <v>40.939911000000002</v>
      </c>
      <c r="F350" s="263"/>
      <c r="G350" s="190" t="str">
        <f t="shared" si="24"/>
        <v>E</v>
      </c>
      <c r="H350" s="259" t="str">
        <f t="shared" si="25"/>
        <v>57,1</v>
      </c>
      <c r="I350" s="260"/>
    </row>
    <row r="351" spans="1:9">
      <c r="A351" s="255">
        <f t="shared" si="22"/>
        <v>349</v>
      </c>
      <c r="B351" s="256">
        <v>44942</v>
      </c>
      <c r="C351" s="257">
        <v>29.573712</v>
      </c>
      <c r="D351" s="258">
        <v>57.059165604966637</v>
      </c>
      <c r="E351" s="257">
        <f t="shared" si="23"/>
        <v>29.573712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44943</v>
      </c>
      <c r="C352" s="257">
        <v>36.903005999999991</v>
      </c>
      <c r="D352" s="258">
        <v>57.059165604966637</v>
      </c>
      <c r="E352" s="257">
        <f t="shared" si="23"/>
        <v>36.903005999999991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44944</v>
      </c>
      <c r="C353" s="257">
        <v>55.997805</v>
      </c>
      <c r="D353" s="258">
        <v>57.059165604966637</v>
      </c>
      <c r="E353" s="257">
        <f t="shared" si="23"/>
        <v>55.997805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44945</v>
      </c>
      <c r="C354" s="257">
        <v>59.907061999999996</v>
      </c>
      <c r="D354" s="258">
        <v>57.059165604966637</v>
      </c>
      <c r="E354" s="257">
        <f t="shared" si="23"/>
        <v>57.059165604966637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44946</v>
      </c>
      <c r="C355" s="257">
        <v>53.090128000000007</v>
      </c>
      <c r="D355" s="258">
        <v>57.059165604966637</v>
      </c>
      <c r="E355" s="257">
        <f t="shared" si="23"/>
        <v>53.090128000000007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44947</v>
      </c>
      <c r="C356" s="257">
        <v>58.987027999999995</v>
      </c>
      <c r="D356" s="258">
        <v>57.059165604966637</v>
      </c>
      <c r="E356" s="257">
        <f t="shared" si="23"/>
        <v>57.059165604966637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44948</v>
      </c>
      <c r="C357" s="257">
        <v>73.917321000000001</v>
      </c>
      <c r="D357" s="258">
        <v>57.059165604966637</v>
      </c>
      <c r="E357" s="257">
        <f t="shared" si="23"/>
        <v>57.059165604966637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44949</v>
      </c>
      <c r="C358" s="257">
        <v>72.698616000000001</v>
      </c>
      <c r="D358" s="258">
        <v>57.059165604966637</v>
      </c>
      <c r="E358" s="257">
        <f t="shared" si="23"/>
        <v>57.059165604966637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44950</v>
      </c>
      <c r="C359" s="257">
        <v>60.787726999999997</v>
      </c>
      <c r="D359" s="258">
        <v>57.059165604966637</v>
      </c>
      <c r="E359" s="257">
        <f t="shared" si="23"/>
        <v>57.059165604966637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44951</v>
      </c>
      <c r="C360" s="257">
        <v>73.094904</v>
      </c>
      <c r="D360" s="258">
        <v>57.059165604966637</v>
      </c>
      <c r="E360" s="257">
        <f t="shared" si="23"/>
        <v>57.059165604966637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44952</v>
      </c>
      <c r="C361" s="257">
        <v>53.021622000000001</v>
      </c>
      <c r="D361" s="258">
        <v>57.059165604966637</v>
      </c>
      <c r="E361" s="257">
        <f t="shared" si="23"/>
        <v>53.021622000000001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44953</v>
      </c>
      <c r="C362" s="257">
        <v>75.791345000000007</v>
      </c>
      <c r="D362" s="258">
        <v>57.059165604966637</v>
      </c>
      <c r="E362" s="257">
        <f t="shared" si="23"/>
        <v>57.059165604966637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44954</v>
      </c>
      <c r="C363" s="257">
        <v>82.199021999999999</v>
      </c>
      <c r="D363" s="258">
        <v>57.059165604966637</v>
      </c>
      <c r="E363" s="257">
        <f t="shared" si="23"/>
        <v>57.059165604966637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44955</v>
      </c>
      <c r="C364" s="257">
        <v>79.251259000000005</v>
      </c>
      <c r="D364" s="258">
        <v>57.059165604966637</v>
      </c>
      <c r="E364" s="257">
        <f t="shared" si="23"/>
        <v>57.059165604966637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44956</v>
      </c>
      <c r="C365" s="257">
        <v>79.953611000000009</v>
      </c>
      <c r="D365" s="258">
        <v>57.059165604966637</v>
      </c>
      <c r="E365" s="257">
        <f t="shared" si="23"/>
        <v>57.059165604966637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44957</v>
      </c>
      <c r="C366" s="257">
        <v>82.789330000000007</v>
      </c>
      <c r="D366" s="258">
        <v>57.059165604966637</v>
      </c>
      <c r="E366" s="257">
        <f t="shared" si="23"/>
        <v>57.059165604966637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44958</v>
      </c>
      <c r="C367" s="257">
        <v>81.991658999999999</v>
      </c>
      <c r="D367" s="258">
        <v>72.469213587839889</v>
      </c>
      <c r="E367" s="257">
        <f t="shared" si="23"/>
        <v>72.469213587839889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44959</v>
      </c>
      <c r="C368" s="257">
        <v>86.131803000000005</v>
      </c>
      <c r="D368" s="258">
        <v>72.469213587839889</v>
      </c>
      <c r="E368" s="257">
        <f t="shared" si="23"/>
        <v>72.469213587839889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44960</v>
      </c>
      <c r="C369" s="257">
        <v>89.821308000000002</v>
      </c>
      <c r="D369" s="258">
        <v>72.469213587839889</v>
      </c>
      <c r="E369" s="257">
        <f t="shared" si="23"/>
        <v>72.469213587839889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44961</v>
      </c>
      <c r="C370" s="257">
        <v>92.349772999999999</v>
      </c>
      <c r="D370" s="258">
        <v>72.469213587839889</v>
      </c>
      <c r="E370" s="257">
        <f t="shared" si="23"/>
        <v>72.469213587839889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44962</v>
      </c>
      <c r="C371" s="257">
        <v>87.295928000000004</v>
      </c>
      <c r="D371" s="258">
        <v>72.469213587839889</v>
      </c>
      <c r="E371" s="257">
        <f t="shared" si="23"/>
        <v>72.469213587839889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44963</v>
      </c>
      <c r="C372" s="257">
        <v>77.827664999999996</v>
      </c>
      <c r="D372" s="258">
        <v>72.469213587839889</v>
      </c>
      <c r="E372" s="257">
        <f t="shared" si="23"/>
        <v>72.469213587839889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44964</v>
      </c>
      <c r="C373" s="257">
        <v>42.269485000000003</v>
      </c>
      <c r="D373" s="258">
        <v>72.469213587839889</v>
      </c>
      <c r="E373" s="257">
        <f t="shared" si="23"/>
        <v>42.269485000000003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44965</v>
      </c>
      <c r="C374" s="257">
        <v>40.880480000000006</v>
      </c>
      <c r="D374" s="258">
        <v>72.469213587839889</v>
      </c>
      <c r="E374" s="257">
        <f t="shared" si="23"/>
        <v>40.880480000000006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44966</v>
      </c>
      <c r="C375" s="257">
        <v>71.397311999999999</v>
      </c>
      <c r="D375" s="258">
        <v>72.469213587839889</v>
      </c>
      <c r="E375" s="257">
        <f t="shared" si="23"/>
        <v>71.397311999999999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44967</v>
      </c>
      <c r="C376" s="257">
        <v>73.991411999999997</v>
      </c>
      <c r="D376" s="258">
        <v>72.469213587839889</v>
      </c>
      <c r="E376" s="257">
        <f t="shared" si="23"/>
        <v>72.469213587839889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44968</v>
      </c>
      <c r="C377" s="257">
        <v>73.875215999999995</v>
      </c>
      <c r="D377" s="258">
        <v>72.469213587839889</v>
      </c>
      <c r="E377" s="257">
        <f t="shared" si="23"/>
        <v>72.469213587839889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44969</v>
      </c>
      <c r="C378" s="257">
        <v>67.877244000000005</v>
      </c>
      <c r="D378" s="258">
        <v>72.469213587839889</v>
      </c>
      <c r="E378" s="257">
        <f t="shared" si="23"/>
        <v>67.877244000000005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44970</v>
      </c>
      <c r="C379" s="257">
        <v>78.837722999999997</v>
      </c>
      <c r="D379" s="258">
        <v>72.469213587839889</v>
      </c>
      <c r="E379" s="257">
        <f t="shared" si="23"/>
        <v>72.469213587839889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44971</v>
      </c>
      <c r="C380" s="257">
        <v>58.580880999999998</v>
      </c>
      <c r="D380" s="258">
        <v>72.469213587839889</v>
      </c>
      <c r="E380" s="257">
        <f t="shared" si="23"/>
        <v>58.580880999999998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44972</v>
      </c>
      <c r="C381" s="257">
        <v>71.233261999999996</v>
      </c>
      <c r="D381" s="258">
        <v>72.469213587839889</v>
      </c>
      <c r="E381" s="257">
        <f t="shared" si="23"/>
        <v>71.233261999999996</v>
      </c>
      <c r="F381" s="263"/>
      <c r="G381" s="190" t="str">
        <f t="shared" si="24"/>
        <v>F</v>
      </c>
      <c r="H381" s="259" t="str">
        <f t="shared" si="25"/>
        <v>72,5</v>
      </c>
      <c r="I381" s="260"/>
    </row>
    <row r="382" spans="1:9">
      <c r="A382" s="255">
        <f t="shared" si="22"/>
        <v>380</v>
      </c>
      <c r="B382" s="256">
        <v>44973</v>
      </c>
      <c r="C382" s="257">
        <v>87.471001000000001</v>
      </c>
      <c r="D382" s="258">
        <v>72.469213587839889</v>
      </c>
      <c r="E382" s="257">
        <f t="shared" si="23"/>
        <v>72.469213587839889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44974</v>
      </c>
      <c r="C383" s="257">
        <v>74.355675000000005</v>
      </c>
      <c r="D383" s="258">
        <v>72.469213587839889</v>
      </c>
      <c r="E383" s="257">
        <f t="shared" si="23"/>
        <v>72.469213587839889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44975</v>
      </c>
      <c r="C384" s="257">
        <v>65.193995999999999</v>
      </c>
      <c r="D384" s="258">
        <v>72.469213587839889</v>
      </c>
      <c r="E384" s="257">
        <f t="shared" si="23"/>
        <v>65.193995999999999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44976</v>
      </c>
      <c r="C385" s="257">
        <v>65.838386</v>
      </c>
      <c r="D385" s="258">
        <v>72.469213587839889</v>
      </c>
      <c r="E385" s="257">
        <f t="shared" si="23"/>
        <v>65.838386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44977</v>
      </c>
      <c r="C386" s="257">
        <v>62.712156</v>
      </c>
      <c r="D386" s="258">
        <v>72.469213587839889</v>
      </c>
      <c r="E386" s="257">
        <f t="shared" si="23"/>
        <v>62.712156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44978</v>
      </c>
      <c r="C387" s="257">
        <v>68.458113999999995</v>
      </c>
      <c r="D387" s="258">
        <v>72.469213587839889</v>
      </c>
      <c r="E387" s="257">
        <f t="shared" si="23"/>
        <v>68.458113999999995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44979</v>
      </c>
      <c r="C388" s="257">
        <v>79.482206000000005</v>
      </c>
      <c r="D388" s="258">
        <v>72.469213587839889</v>
      </c>
      <c r="E388" s="257">
        <f t="shared" ref="E388:E451" si="27">IF(C388&gt;D388,D388,C388)</f>
        <v>72.469213587839889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44980</v>
      </c>
      <c r="C389" s="257">
        <v>69.471451999999999</v>
      </c>
      <c r="D389" s="258">
        <v>72.469213587839889</v>
      </c>
      <c r="E389" s="257">
        <f t="shared" si="27"/>
        <v>69.471451999999999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44981</v>
      </c>
      <c r="C390" s="257">
        <v>91.260942</v>
      </c>
      <c r="D390" s="258">
        <v>72.469213587839889</v>
      </c>
      <c r="E390" s="257">
        <f t="shared" si="27"/>
        <v>72.469213587839889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44982</v>
      </c>
      <c r="C391" s="257">
        <v>68.566562999999988</v>
      </c>
      <c r="D391" s="258">
        <v>72.469213587839889</v>
      </c>
      <c r="E391" s="257">
        <f t="shared" si="27"/>
        <v>68.566562999999988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44983</v>
      </c>
      <c r="C392" s="257">
        <v>77.522385999999997</v>
      </c>
      <c r="D392" s="258">
        <v>72.469213587839889</v>
      </c>
      <c r="E392" s="257">
        <f t="shared" si="27"/>
        <v>72.469213587839889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44984</v>
      </c>
      <c r="C393" s="257">
        <v>98.971661000000012</v>
      </c>
      <c r="D393" s="258">
        <v>72.469213587839889</v>
      </c>
      <c r="E393" s="257">
        <f t="shared" si="27"/>
        <v>72.469213587839889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44985</v>
      </c>
      <c r="C394" s="257">
        <v>105.192836</v>
      </c>
      <c r="D394" s="258">
        <v>72.469213587839889</v>
      </c>
      <c r="E394" s="257">
        <f t="shared" si="27"/>
        <v>72.469213587839889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44986</v>
      </c>
      <c r="C395" s="257">
        <v>103.75190499999999</v>
      </c>
      <c r="D395" s="258">
        <v>85.779890150444487</v>
      </c>
      <c r="E395" s="257">
        <f t="shared" si="27"/>
        <v>85.779890150444487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44987</v>
      </c>
      <c r="C396" s="257">
        <v>107.401613</v>
      </c>
      <c r="D396" s="258">
        <v>85.779890150444487</v>
      </c>
      <c r="E396" s="257">
        <f t="shared" si="27"/>
        <v>85.779890150444487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44988</v>
      </c>
      <c r="C397" s="257">
        <v>111.377053</v>
      </c>
      <c r="D397" s="258">
        <v>85.779890150444487</v>
      </c>
      <c r="E397" s="257">
        <f t="shared" si="27"/>
        <v>85.779890150444487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44989</v>
      </c>
      <c r="C398" s="257">
        <v>105.17206200000001</v>
      </c>
      <c r="D398" s="258">
        <v>85.779890150444487</v>
      </c>
      <c r="E398" s="257">
        <f t="shared" si="27"/>
        <v>85.779890150444487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44990</v>
      </c>
      <c r="C399" s="257">
        <v>48.205492</v>
      </c>
      <c r="D399" s="258">
        <v>85.779890150444487</v>
      </c>
      <c r="E399" s="257">
        <f t="shared" si="27"/>
        <v>48.205492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44991</v>
      </c>
      <c r="C400" s="257">
        <v>50.202725000000001</v>
      </c>
      <c r="D400" s="258">
        <v>85.779890150444487</v>
      </c>
      <c r="E400" s="257">
        <f t="shared" si="27"/>
        <v>50.202725000000001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44992</v>
      </c>
      <c r="C401" s="257">
        <v>68.237877999999995</v>
      </c>
      <c r="D401" s="258">
        <v>85.779890150444487</v>
      </c>
      <c r="E401" s="257">
        <f t="shared" si="27"/>
        <v>68.237877999999995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44993</v>
      </c>
      <c r="C402" s="257">
        <v>57.461326</v>
      </c>
      <c r="D402" s="258">
        <v>85.779890150444487</v>
      </c>
      <c r="E402" s="257">
        <f t="shared" si="27"/>
        <v>57.461326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44994</v>
      </c>
      <c r="C403" s="257">
        <v>52.935957000000002</v>
      </c>
      <c r="D403" s="258">
        <v>85.779890150444487</v>
      </c>
      <c r="E403" s="257">
        <f t="shared" si="27"/>
        <v>52.935957000000002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44995</v>
      </c>
      <c r="C404" s="257">
        <v>93.369154000000009</v>
      </c>
      <c r="D404" s="258">
        <v>85.779890150444487</v>
      </c>
      <c r="E404" s="257">
        <f t="shared" si="27"/>
        <v>85.779890150444487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44996</v>
      </c>
      <c r="C405" s="257">
        <v>76.153103000000002</v>
      </c>
      <c r="D405" s="258">
        <v>85.779890150444487</v>
      </c>
      <c r="E405" s="257">
        <f t="shared" si="27"/>
        <v>76.153103000000002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44997</v>
      </c>
      <c r="C406" s="257">
        <v>105.938069</v>
      </c>
      <c r="D406" s="258">
        <v>85.779890150444487</v>
      </c>
      <c r="E406" s="257">
        <f t="shared" si="27"/>
        <v>85.779890150444487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44998</v>
      </c>
      <c r="C407" s="257">
        <v>92.950095000000005</v>
      </c>
      <c r="D407" s="258">
        <v>85.779890150444487</v>
      </c>
      <c r="E407" s="257">
        <f t="shared" si="27"/>
        <v>85.779890150444487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44999</v>
      </c>
      <c r="C408" s="257">
        <v>113.28592999999999</v>
      </c>
      <c r="D408" s="258">
        <v>85.779890150444487</v>
      </c>
      <c r="E408" s="257">
        <f t="shared" si="27"/>
        <v>85.779890150444487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45000</v>
      </c>
      <c r="C409" s="257">
        <v>123.55278600000001</v>
      </c>
      <c r="D409" s="258">
        <v>85.779890150444487</v>
      </c>
      <c r="E409" s="257">
        <f t="shared" si="27"/>
        <v>85.779890150444487</v>
      </c>
      <c r="F409" s="263"/>
      <c r="G409" s="190" t="str">
        <f t="shared" si="28"/>
        <v>M</v>
      </c>
      <c r="H409" s="259" t="str">
        <f t="shared" si="29"/>
        <v>85,8</v>
      </c>
      <c r="I409" s="260"/>
    </row>
    <row r="410" spans="1:9">
      <c r="A410" s="255">
        <f t="shared" si="26"/>
        <v>408</v>
      </c>
      <c r="B410" s="256">
        <v>45001</v>
      </c>
      <c r="C410" s="257">
        <v>108.713094</v>
      </c>
      <c r="D410" s="258">
        <v>85.779890150444487</v>
      </c>
      <c r="E410" s="257">
        <f t="shared" si="27"/>
        <v>85.779890150444487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45002</v>
      </c>
      <c r="C411" s="257">
        <v>84.449888000000001</v>
      </c>
      <c r="D411" s="258">
        <v>85.779890150444487</v>
      </c>
      <c r="E411" s="257">
        <f t="shared" si="27"/>
        <v>84.449888000000001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45003</v>
      </c>
      <c r="C412" s="257">
        <v>81.073100000000011</v>
      </c>
      <c r="D412" s="258">
        <v>85.779890150444487</v>
      </c>
      <c r="E412" s="257">
        <f t="shared" si="27"/>
        <v>81.073100000000011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45004</v>
      </c>
      <c r="C413" s="257">
        <v>114.28722200000001</v>
      </c>
      <c r="D413" s="258">
        <v>85.779890150444487</v>
      </c>
      <c r="E413" s="257">
        <f t="shared" si="27"/>
        <v>85.779890150444487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45005</v>
      </c>
      <c r="C414" s="257">
        <v>122.43408899999999</v>
      </c>
      <c r="D414" s="258">
        <v>85.779890150444487</v>
      </c>
      <c r="E414" s="257">
        <f t="shared" si="27"/>
        <v>85.779890150444487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45006</v>
      </c>
      <c r="C415" s="257">
        <v>121.16906200000001</v>
      </c>
      <c r="D415" s="258">
        <v>85.779890150444487</v>
      </c>
      <c r="E415" s="257">
        <f t="shared" si="27"/>
        <v>85.779890150444487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45007</v>
      </c>
      <c r="C416" s="257">
        <v>120.25963800000001</v>
      </c>
      <c r="D416" s="258">
        <v>85.779890150444487</v>
      </c>
      <c r="E416" s="257">
        <f t="shared" si="27"/>
        <v>85.779890150444487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45008</v>
      </c>
      <c r="C417" s="257">
        <v>112.19162299999999</v>
      </c>
      <c r="D417" s="258">
        <v>85.779890150444487</v>
      </c>
      <c r="E417" s="257">
        <f t="shared" si="27"/>
        <v>85.779890150444487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45009</v>
      </c>
      <c r="C418" s="257">
        <v>86.766396</v>
      </c>
      <c r="D418" s="258">
        <v>85.779890150444487</v>
      </c>
      <c r="E418" s="257">
        <f t="shared" si="27"/>
        <v>85.779890150444487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45010</v>
      </c>
      <c r="C419" s="257">
        <v>110.426202</v>
      </c>
      <c r="D419" s="258">
        <v>85.779890150444487</v>
      </c>
      <c r="E419" s="257">
        <f t="shared" si="27"/>
        <v>85.779890150444487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45011</v>
      </c>
      <c r="C420" s="257">
        <v>95.68594800000001</v>
      </c>
      <c r="D420" s="258">
        <v>85.779890150444487</v>
      </c>
      <c r="E420" s="257">
        <f t="shared" si="27"/>
        <v>85.779890150444487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45012</v>
      </c>
      <c r="C421" s="257">
        <v>123.89347199999999</v>
      </c>
      <c r="D421" s="258">
        <v>85.779890150444487</v>
      </c>
      <c r="E421" s="257">
        <f t="shared" si="27"/>
        <v>85.779890150444487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45013</v>
      </c>
      <c r="C422" s="257">
        <v>130.54026500000001</v>
      </c>
      <c r="D422" s="258">
        <v>85.779890150444487</v>
      </c>
      <c r="E422" s="257">
        <f t="shared" si="27"/>
        <v>85.779890150444487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45014</v>
      </c>
      <c r="C423" s="257">
        <v>115.048315</v>
      </c>
      <c r="D423" s="258">
        <v>85.779890150444487</v>
      </c>
      <c r="E423" s="257">
        <f t="shared" si="27"/>
        <v>85.779890150444487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45015</v>
      </c>
      <c r="C424" s="257">
        <v>104.59406299999999</v>
      </c>
      <c r="D424" s="258">
        <v>85.779890150444487</v>
      </c>
      <c r="E424" s="257">
        <f t="shared" si="27"/>
        <v>85.779890150444487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45016</v>
      </c>
      <c r="C425" s="257">
        <v>87.638688999999999</v>
      </c>
      <c r="D425" s="258">
        <v>85.779890150444487</v>
      </c>
      <c r="E425" s="257">
        <f t="shared" si="27"/>
        <v>85.779890150444487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45017</v>
      </c>
      <c r="C426" s="257">
        <v>94.293553000000003</v>
      </c>
      <c r="D426" s="258">
        <v>98.8334729565142</v>
      </c>
      <c r="E426" s="257">
        <f t="shared" si="27"/>
        <v>94.293553000000003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45018</v>
      </c>
      <c r="C427" s="257">
        <v>110.53283799999998</v>
      </c>
      <c r="D427" s="258">
        <v>98.8334729565142</v>
      </c>
      <c r="E427" s="257">
        <f t="shared" si="27"/>
        <v>98.8334729565142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45019</v>
      </c>
      <c r="C428" s="257">
        <v>127.551481</v>
      </c>
      <c r="D428" s="258">
        <v>98.8334729565142</v>
      </c>
      <c r="E428" s="257">
        <f t="shared" si="27"/>
        <v>98.8334729565142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45020</v>
      </c>
      <c r="C429" s="257">
        <v>117.66016999999999</v>
      </c>
      <c r="D429" s="258">
        <v>98.8334729565142</v>
      </c>
      <c r="E429" s="257">
        <f t="shared" si="27"/>
        <v>98.8334729565142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45021</v>
      </c>
      <c r="C430" s="257">
        <v>140.45421900000002</v>
      </c>
      <c r="D430" s="258">
        <v>98.8334729565142</v>
      </c>
      <c r="E430" s="257">
        <f t="shared" si="27"/>
        <v>98.8334729565142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45022</v>
      </c>
      <c r="C431" s="257">
        <v>131.96858600000002</v>
      </c>
      <c r="D431" s="258">
        <v>98.8334729565142</v>
      </c>
      <c r="E431" s="257">
        <f t="shared" si="27"/>
        <v>98.8334729565142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45023</v>
      </c>
      <c r="C432" s="257">
        <v>126.82693399999999</v>
      </c>
      <c r="D432" s="258">
        <v>98.8334729565142</v>
      </c>
      <c r="E432" s="257">
        <f t="shared" si="27"/>
        <v>98.8334729565142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45024</v>
      </c>
      <c r="C433" s="257">
        <v>132.18222399999999</v>
      </c>
      <c r="D433" s="258">
        <v>98.8334729565142</v>
      </c>
      <c r="E433" s="257">
        <f t="shared" si="27"/>
        <v>98.8334729565142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45025</v>
      </c>
      <c r="C434" s="257">
        <v>116.71104700000001</v>
      </c>
      <c r="D434" s="258">
        <v>98.8334729565142</v>
      </c>
      <c r="E434" s="257">
        <f t="shared" si="27"/>
        <v>98.8334729565142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45026</v>
      </c>
      <c r="C435" s="257">
        <v>114.17147</v>
      </c>
      <c r="D435" s="258">
        <v>98.8334729565142</v>
      </c>
      <c r="E435" s="257">
        <f t="shared" si="27"/>
        <v>98.8334729565142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45027</v>
      </c>
      <c r="C436" s="257">
        <v>138.33109600000003</v>
      </c>
      <c r="D436" s="258">
        <v>98.8334729565142</v>
      </c>
      <c r="E436" s="257">
        <f t="shared" si="27"/>
        <v>98.8334729565142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45028</v>
      </c>
      <c r="C437" s="257">
        <v>104.06918</v>
      </c>
      <c r="D437" s="258">
        <v>98.8334729565142</v>
      </c>
      <c r="E437" s="257">
        <f t="shared" si="27"/>
        <v>98.8334729565142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45029</v>
      </c>
      <c r="C438" s="257">
        <v>121.37198299999999</v>
      </c>
      <c r="D438" s="258">
        <v>98.8334729565142</v>
      </c>
      <c r="E438" s="257">
        <f t="shared" si="27"/>
        <v>98.8334729565142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45030</v>
      </c>
      <c r="C439" s="257">
        <v>110.630771</v>
      </c>
      <c r="D439" s="258">
        <v>98.8334729565142</v>
      </c>
      <c r="E439" s="257">
        <f t="shared" si="27"/>
        <v>98.8334729565142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45031</v>
      </c>
      <c r="C440" s="257">
        <v>122.35445199999999</v>
      </c>
      <c r="D440" s="258">
        <v>98.8334729565142</v>
      </c>
      <c r="E440" s="257">
        <f t="shared" si="27"/>
        <v>98.8334729565142</v>
      </c>
      <c r="F440" s="263"/>
      <c r="G440" s="190" t="str">
        <f t="shared" si="28"/>
        <v>A</v>
      </c>
      <c r="H440" s="259" t="str">
        <f t="shared" si="29"/>
        <v>98,8</v>
      </c>
      <c r="I440" s="260"/>
    </row>
    <row r="441" spans="1:9">
      <c r="A441" s="255">
        <f t="shared" si="26"/>
        <v>439</v>
      </c>
      <c r="B441" s="256">
        <v>45032</v>
      </c>
      <c r="C441" s="257">
        <v>119.342474</v>
      </c>
      <c r="D441" s="258">
        <v>98.8334729565142</v>
      </c>
      <c r="E441" s="257">
        <f t="shared" si="27"/>
        <v>98.8334729565142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45033</v>
      </c>
      <c r="C442" s="257">
        <v>144.188198</v>
      </c>
      <c r="D442" s="258">
        <v>98.8334729565142</v>
      </c>
      <c r="E442" s="257">
        <f t="shared" si="27"/>
        <v>98.8334729565142</v>
      </c>
      <c r="F442" s="263"/>
      <c r="G442" s="190" t="str">
        <f t="shared" si="28"/>
        <v/>
      </c>
      <c r="H442" s="259" t="str">
        <f t="shared" si="29"/>
        <v/>
      </c>
      <c r="I442" s="260"/>
    </row>
    <row r="443" spans="1:9">
      <c r="A443" s="255">
        <f t="shared" si="26"/>
        <v>441</v>
      </c>
      <c r="B443" s="256">
        <v>45034</v>
      </c>
      <c r="C443" s="257">
        <v>145.05044599999999</v>
      </c>
      <c r="D443" s="258">
        <v>98.8334729565142</v>
      </c>
      <c r="E443" s="257">
        <f t="shared" si="27"/>
        <v>98.8334729565142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45035</v>
      </c>
      <c r="C444" s="257">
        <v>136.194278</v>
      </c>
      <c r="D444" s="258">
        <v>98.8334729565142</v>
      </c>
      <c r="E444" s="257">
        <f t="shared" si="27"/>
        <v>98.8334729565142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45036</v>
      </c>
      <c r="C445" s="257">
        <v>139.79872800000001</v>
      </c>
      <c r="D445" s="258">
        <v>98.8334729565142</v>
      </c>
      <c r="E445" s="257">
        <f t="shared" si="27"/>
        <v>98.8334729565142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45037</v>
      </c>
      <c r="C446" s="257">
        <v>114.334315</v>
      </c>
      <c r="D446" s="258">
        <v>98.8334729565142</v>
      </c>
      <c r="E446" s="257">
        <f t="shared" si="27"/>
        <v>98.8334729565142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45038</v>
      </c>
      <c r="C447" s="257">
        <v>107.769004</v>
      </c>
      <c r="D447" s="258">
        <v>98.8334729565142</v>
      </c>
      <c r="E447" s="257">
        <f t="shared" si="27"/>
        <v>98.8334729565142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45039</v>
      </c>
      <c r="C448" s="257">
        <v>116.34672400000001</v>
      </c>
      <c r="D448" s="258">
        <v>98.8334729565142</v>
      </c>
      <c r="E448" s="257">
        <f t="shared" si="27"/>
        <v>98.8334729565142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45040</v>
      </c>
      <c r="C449" s="257">
        <v>145.25350899999998</v>
      </c>
      <c r="D449" s="258">
        <v>98.8334729565142</v>
      </c>
      <c r="E449" s="257">
        <f t="shared" si="27"/>
        <v>98.8334729565142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45041</v>
      </c>
      <c r="C450" s="257">
        <v>143.50723099999999</v>
      </c>
      <c r="D450" s="258">
        <v>98.8334729565142</v>
      </c>
      <c r="E450" s="257">
        <f t="shared" si="27"/>
        <v>98.8334729565142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45042</v>
      </c>
      <c r="C451" s="257">
        <v>144.78818500000003</v>
      </c>
      <c r="D451" s="258">
        <v>98.8334729565142</v>
      </c>
      <c r="E451" s="257">
        <f t="shared" si="27"/>
        <v>98.8334729565142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45043</v>
      </c>
      <c r="C452" s="257">
        <v>125.38563799999999</v>
      </c>
      <c r="D452" s="258">
        <v>98.8334729565142</v>
      </c>
      <c r="E452" s="257">
        <f t="shared" ref="E452:E515" si="31">IF(C452&gt;D452,D452,C452)</f>
        <v>98.8334729565142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45044</v>
      </c>
      <c r="C453" s="257">
        <v>109.92610400000001</v>
      </c>
      <c r="D453" s="258">
        <v>98.8334729565142</v>
      </c>
      <c r="E453" s="257">
        <f t="shared" si="31"/>
        <v>98.8334729565142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45045</v>
      </c>
      <c r="C454" s="257">
        <v>103.34577400000001</v>
      </c>
      <c r="D454" s="258">
        <v>98.8334729565142</v>
      </c>
      <c r="E454" s="257">
        <f t="shared" si="31"/>
        <v>98.8334729565142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45046</v>
      </c>
      <c r="C455" s="257">
        <v>110.06460700000001</v>
      </c>
      <c r="D455" s="258">
        <v>98.8334729565142</v>
      </c>
      <c r="E455" s="257">
        <f t="shared" si="31"/>
        <v>98.8334729565142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45047</v>
      </c>
      <c r="C456" s="257">
        <v>127.70328099999999</v>
      </c>
      <c r="D456" s="258">
        <v>116.2269617184628</v>
      </c>
      <c r="E456" s="257">
        <f t="shared" si="31"/>
        <v>116.2269617184628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45048</v>
      </c>
      <c r="C457" s="257">
        <v>133.54557800000001</v>
      </c>
      <c r="D457" s="258">
        <v>116.2269617184628</v>
      </c>
      <c r="E457" s="257">
        <f t="shared" si="31"/>
        <v>116.2269617184628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45049</v>
      </c>
      <c r="C458" s="257">
        <v>124.455432</v>
      </c>
      <c r="D458" s="258">
        <v>116.2269617184628</v>
      </c>
      <c r="E458" s="257">
        <f t="shared" si="31"/>
        <v>116.2269617184628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45050</v>
      </c>
      <c r="C459" s="257">
        <v>140.48423600000001</v>
      </c>
      <c r="D459" s="258">
        <v>116.2269617184628</v>
      </c>
      <c r="E459" s="257">
        <f t="shared" si="31"/>
        <v>116.2269617184628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45051</v>
      </c>
      <c r="C460" s="257">
        <v>155.09906099999998</v>
      </c>
      <c r="D460" s="258">
        <v>116.2269617184628</v>
      </c>
      <c r="E460" s="257">
        <f t="shared" si="31"/>
        <v>116.2269617184628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45052</v>
      </c>
      <c r="C461" s="257">
        <v>142.350458</v>
      </c>
      <c r="D461" s="258">
        <v>116.2269617184628</v>
      </c>
      <c r="E461" s="257">
        <f t="shared" si="31"/>
        <v>116.2269617184628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45053</v>
      </c>
      <c r="C462" s="257">
        <v>142.07624900000002</v>
      </c>
      <c r="D462" s="258">
        <v>116.2269617184628</v>
      </c>
      <c r="E462" s="257">
        <f t="shared" si="31"/>
        <v>116.2269617184628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45054</v>
      </c>
      <c r="C463" s="257">
        <v>140.72897700000001</v>
      </c>
      <c r="D463" s="258">
        <v>116.2269617184628</v>
      </c>
      <c r="E463" s="257">
        <f t="shared" si="31"/>
        <v>116.2269617184628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45055</v>
      </c>
      <c r="C464" s="257">
        <v>137.97235899999998</v>
      </c>
      <c r="D464" s="258">
        <v>116.2269617184628</v>
      </c>
      <c r="E464" s="257">
        <f t="shared" si="31"/>
        <v>116.2269617184628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45056</v>
      </c>
      <c r="C465" s="257">
        <v>154.38725099999999</v>
      </c>
      <c r="D465" s="258">
        <v>116.2269617184628</v>
      </c>
      <c r="E465" s="257">
        <f t="shared" si="31"/>
        <v>116.2269617184628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45057</v>
      </c>
      <c r="C466" s="257">
        <v>147.037983</v>
      </c>
      <c r="D466" s="258">
        <v>116.2269617184628</v>
      </c>
      <c r="E466" s="257">
        <f t="shared" si="31"/>
        <v>116.2269617184628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45058</v>
      </c>
      <c r="C467" s="257">
        <v>136.12856500000001</v>
      </c>
      <c r="D467" s="258">
        <v>116.2269617184628</v>
      </c>
      <c r="E467" s="257">
        <f t="shared" si="31"/>
        <v>116.2269617184628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45059</v>
      </c>
      <c r="C468" s="257">
        <v>134.17357800000002</v>
      </c>
      <c r="D468" s="258">
        <v>116.2269617184628</v>
      </c>
      <c r="E468" s="257">
        <f t="shared" si="31"/>
        <v>116.2269617184628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45060</v>
      </c>
      <c r="C469" s="257">
        <v>122.26504100000001</v>
      </c>
      <c r="D469" s="258">
        <v>116.2269617184628</v>
      </c>
      <c r="E469" s="257">
        <f t="shared" si="31"/>
        <v>116.2269617184628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45061</v>
      </c>
      <c r="C470" s="257">
        <v>144.82706199999998</v>
      </c>
      <c r="D470" s="258">
        <v>116.2269617184628</v>
      </c>
      <c r="E470" s="257">
        <f t="shared" si="31"/>
        <v>116.2269617184628</v>
      </c>
      <c r="F470" s="263"/>
      <c r="G470" s="190" t="str">
        <f t="shared" si="32"/>
        <v>M</v>
      </c>
      <c r="H470" s="259" t="str">
        <f t="shared" si="33"/>
        <v>116,2</v>
      </c>
      <c r="I470" s="260"/>
    </row>
    <row r="471" spans="1:9">
      <c r="A471" s="255">
        <f t="shared" si="30"/>
        <v>469</v>
      </c>
      <c r="B471" s="256">
        <v>45062</v>
      </c>
      <c r="C471" s="257">
        <v>150.76968199999999</v>
      </c>
      <c r="D471" s="258">
        <v>116.2269617184628</v>
      </c>
      <c r="E471" s="257">
        <f t="shared" si="31"/>
        <v>116.2269617184628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45063</v>
      </c>
      <c r="C472" s="257">
        <v>121.58065300000001</v>
      </c>
      <c r="D472" s="258">
        <v>116.2269617184628</v>
      </c>
      <c r="E472" s="257">
        <f t="shared" si="31"/>
        <v>116.2269617184628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45064</v>
      </c>
      <c r="C473" s="257">
        <v>126.31832799999999</v>
      </c>
      <c r="D473" s="258">
        <v>116.2269617184628</v>
      </c>
      <c r="E473" s="257">
        <f t="shared" si="31"/>
        <v>116.2269617184628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45065</v>
      </c>
      <c r="C474" s="257">
        <v>127.47469700000001</v>
      </c>
      <c r="D474" s="258">
        <v>116.2269617184628</v>
      </c>
      <c r="E474" s="257">
        <f t="shared" si="31"/>
        <v>116.2269617184628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45066</v>
      </c>
      <c r="C475" s="257">
        <v>109.751002</v>
      </c>
      <c r="D475" s="258">
        <v>116.2269617184628</v>
      </c>
      <c r="E475" s="257">
        <f t="shared" si="31"/>
        <v>109.751002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45067</v>
      </c>
      <c r="C476" s="257">
        <v>100.609866</v>
      </c>
      <c r="D476" s="258">
        <v>116.2269617184628</v>
      </c>
      <c r="E476" s="257">
        <f t="shared" si="31"/>
        <v>100.609866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45068</v>
      </c>
      <c r="C477" s="257">
        <v>76.472811000000007</v>
      </c>
      <c r="D477" s="258">
        <v>116.2269617184628</v>
      </c>
      <c r="E477" s="257">
        <f t="shared" si="31"/>
        <v>76.472811000000007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45069</v>
      </c>
      <c r="C478" s="257">
        <v>76.783833000000001</v>
      </c>
      <c r="D478" s="258">
        <v>116.2269617184628</v>
      </c>
      <c r="E478" s="257">
        <f t="shared" si="31"/>
        <v>76.783833000000001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45070</v>
      </c>
      <c r="C479" s="257">
        <v>110.17815299999999</v>
      </c>
      <c r="D479" s="258">
        <v>116.2269617184628</v>
      </c>
      <c r="E479" s="257">
        <f t="shared" si="31"/>
        <v>110.17815299999999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45071</v>
      </c>
      <c r="C480" s="257">
        <v>123.15555499999999</v>
      </c>
      <c r="D480" s="258">
        <v>116.2269617184628</v>
      </c>
      <c r="E480" s="257">
        <f t="shared" si="31"/>
        <v>116.2269617184628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45072</v>
      </c>
      <c r="C481" s="257">
        <v>93.167641000000003</v>
      </c>
      <c r="D481" s="258">
        <v>116.2269617184628</v>
      </c>
      <c r="E481" s="257">
        <f t="shared" si="31"/>
        <v>93.167641000000003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45073</v>
      </c>
      <c r="C482" s="257">
        <v>72.789244999999994</v>
      </c>
      <c r="D482" s="258">
        <v>116.2269617184628</v>
      </c>
      <c r="E482" s="257">
        <f t="shared" si="31"/>
        <v>72.789244999999994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45074</v>
      </c>
      <c r="C483" s="257">
        <v>85.305626999999987</v>
      </c>
      <c r="D483" s="258">
        <v>116.2269617184628</v>
      </c>
      <c r="E483" s="257">
        <f t="shared" si="31"/>
        <v>85.305626999999987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45075</v>
      </c>
      <c r="C484" s="257">
        <v>105.54447400000001</v>
      </c>
      <c r="D484" s="258">
        <v>116.2269617184628</v>
      </c>
      <c r="E484" s="257">
        <f t="shared" si="31"/>
        <v>105.54447400000001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45076</v>
      </c>
      <c r="C485" s="257">
        <v>106.250502</v>
      </c>
      <c r="D485" s="258">
        <v>116.2269617184628</v>
      </c>
      <c r="E485" s="257">
        <f t="shared" si="31"/>
        <v>106.250502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45077</v>
      </c>
      <c r="C486" s="257">
        <v>129.569952</v>
      </c>
      <c r="D486" s="258">
        <v>116.2269617184628</v>
      </c>
      <c r="E486" s="257">
        <f t="shared" si="31"/>
        <v>116.2269617184628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45078</v>
      </c>
      <c r="C487" s="257">
        <v>98.401563999999993</v>
      </c>
      <c r="D487" s="258">
        <v>121.20875626501055</v>
      </c>
      <c r="E487" s="257">
        <f t="shared" si="31"/>
        <v>98.401563999999993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45079</v>
      </c>
      <c r="C488" s="257">
        <v>103.16937</v>
      </c>
      <c r="D488" s="258">
        <v>121.20875626501055</v>
      </c>
      <c r="E488" s="257">
        <f t="shared" si="31"/>
        <v>103.16937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45080</v>
      </c>
      <c r="C489" s="257">
        <v>120.423085</v>
      </c>
      <c r="D489" s="258">
        <v>121.20875626501055</v>
      </c>
      <c r="E489" s="257">
        <f t="shared" si="31"/>
        <v>120.423085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45081</v>
      </c>
      <c r="C490" s="257">
        <v>125.16096499999999</v>
      </c>
      <c r="D490" s="258">
        <v>121.20875626501055</v>
      </c>
      <c r="E490" s="257">
        <f t="shared" si="31"/>
        <v>121.20875626501055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45082</v>
      </c>
      <c r="C491" s="257">
        <v>127.735816</v>
      </c>
      <c r="D491" s="258">
        <v>121.20875626501055</v>
      </c>
      <c r="E491" s="257">
        <f t="shared" si="31"/>
        <v>121.20875626501055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45083</v>
      </c>
      <c r="C492" s="257">
        <v>141.15463800000001</v>
      </c>
      <c r="D492" s="258">
        <v>121.20875626501055</v>
      </c>
      <c r="E492" s="257">
        <f t="shared" si="31"/>
        <v>121.20875626501055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45084</v>
      </c>
      <c r="C493" s="257">
        <v>59.535052999999998</v>
      </c>
      <c r="D493" s="258">
        <v>121.20875626501055</v>
      </c>
      <c r="E493" s="257">
        <f t="shared" si="31"/>
        <v>59.535052999999998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45085</v>
      </c>
      <c r="C494" s="257">
        <v>65.587326000000004</v>
      </c>
      <c r="D494" s="258">
        <v>121.20875626501055</v>
      </c>
      <c r="E494" s="257">
        <f t="shared" si="31"/>
        <v>65.587326000000004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45086</v>
      </c>
      <c r="C495" s="257">
        <v>119.162999</v>
      </c>
      <c r="D495" s="258">
        <v>121.20875626501055</v>
      </c>
      <c r="E495" s="257">
        <f t="shared" si="31"/>
        <v>119.162999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45087</v>
      </c>
      <c r="C496" s="257">
        <v>133.34664999999998</v>
      </c>
      <c r="D496" s="258">
        <v>121.20875626501055</v>
      </c>
      <c r="E496" s="257">
        <f t="shared" si="31"/>
        <v>121.20875626501055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45088</v>
      </c>
      <c r="C497" s="257">
        <v>129.843614</v>
      </c>
      <c r="D497" s="258">
        <v>121.20875626501055</v>
      </c>
      <c r="E497" s="257">
        <f t="shared" si="31"/>
        <v>121.20875626501055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45089</v>
      </c>
      <c r="C498" s="257">
        <v>123.50556399999999</v>
      </c>
      <c r="D498" s="258">
        <v>121.20875626501055</v>
      </c>
      <c r="E498" s="257">
        <f t="shared" si="31"/>
        <v>121.20875626501055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45090</v>
      </c>
      <c r="C499" s="257">
        <v>124.59960000000001</v>
      </c>
      <c r="D499" s="258">
        <v>121.20875626501055</v>
      </c>
      <c r="E499" s="257">
        <f t="shared" si="31"/>
        <v>121.20875626501055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45091</v>
      </c>
      <c r="C500" s="257">
        <v>148.32350099999999</v>
      </c>
      <c r="D500" s="258">
        <v>121.20875626501055</v>
      </c>
      <c r="E500" s="257">
        <f t="shared" si="31"/>
        <v>121.20875626501055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45092</v>
      </c>
      <c r="C501" s="257">
        <v>158.01229800000002</v>
      </c>
      <c r="D501" s="258">
        <v>121.20875626501055</v>
      </c>
      <c r="E501" s="257">
        <f t="shared" si="31"/>
        <v>121.20875626501055</v>
      </c>
      <c r="F501" s="263"/>
      <c r="G501" s="190" t="str">
        <f t="shared" si="32"/>
        <v>J</v>
      </c>
      <c r="H501" s="259" t="str">
        <f t="shared" si="33"/>
        <v>121,2</v>
      </c>
    </row>
    <row r="502" spans="1:8">
      <c r="A502" s="255">
        <f t="shared" si="30"/>
        <v>500</v>
      </c>
      <c r="B502" s="256">
        <v>45093</v>
      </c>
      <c r="C502" s="257">
        <v>152.66743500000001</v>
      </c>
      <c r="D502" s="258">
        <v>121.20875626501055</v>
      </c>
      <c r="E502" s="257">
        <f t="shared" si="31"/>
        <v>121.20875626501055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45094</v>
      </c>
      <c r="C503" s="257">
        <v>141.857394</v>
      </c>
      <c r="D503" s="258">
        <v>121.20875626501055</v>
      </c>
      <c r="E503" s="257">
        <f t="shared" si="31"/>
        <v>121.20875626501055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45095</v>
      </c>
      <c r="C504" s="257">
        <v>113.10303200000001</v>
      </c>
      <c r="D504" s="258">
        <v>121.20875626501055</v>
      </c>
      <c r="E504" s="257">
        <f t="shared" si="31"/>
        <v>113.10303200000001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45096</v>
      </c>
      <c r="C505" s="257">
        <v>117.32886999999999</v>
      </c>
      <c r="D505" s="258">
        <v>121.20875626501055</v>
      </c>
      <c r="E505" s="257">
        <f t="shared" si="31"/>
        <v>117.32886999999999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45097</v>
      </c>
      <c r="C506" s="257">
        <v>119.38496000000001</v>
      </c>
      <c r="D506" s="258">
        <v>121.20875626501055</v>
      </c>
      <c r="E506" s="257">
        <f t="shared" si="31"/>
        <v>119.38496000000001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45098</v>
      </c>
      <c r="C507" s="257">
        <v>99.575516000000007</v>
      </c>
      <c r="D507" s="258">
        <v>121.20875626501055</v>
      </c>
      <c r="E507" s="257">
        <f t="shared" si="31"/>
        <v>99.575516000000007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45099</v>
      </c>
      <c r="C508" s="257">
        <v>155.76371399999999</v>
      </c>
      <c r="D508" s="258">
        <v>121.20875626501055</v>
      </c>
      <c r="E508" s="257">
        <f t="shared" si="31"/>
        <v>121.20875626501055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45100</v>
      </c>
      <c r="C509" s="257">
        <v>152.01008199999998</v>
      </c>
      <c r="D509" s="258">
        <v>121.20875626501055</v>
      </c>
      <c r="E509" s="257">
        <f t="shared" si="31"/>
        <v>121.20875626501055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45101</v>
      </c>
      <c r="C510" s="257">
        <v>148.014927</v>
      </c>
      <c r="D510" s="258">
        <v>121.20875626501055</v>
      </c>
      <c r="E510" s="257">
        <f t="shared" si="31"/>
        <v>121.20875626501055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45102</v>
      </c>
      <c r="C511" s="257">
        <v>134.86253600000001</v>
      </c>
      <c r="D511" s="258">
        <v>121.20875626501055</v>
      </c>
      <c r="E511" s="257">
        <f t="shared" si="31"/>
        <v>121.20875626501055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45103</v>
      </c>
      <c r="C512" s="257">
        <v>145.55550099999999</v>
      </c>
      <c r="D512" s="258">
        <v>121.20875626501055</v>
      </c>
      <c r="E512" s="257">
        <f t="shared" si="31"/>
        <v>121.20875626501055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45104</v>
      </c>
      <c r="C513" s="257">
        <v>137.352531</v>
      </c>
      <c r="D513" s="258">
        <v>121.20875626501055</v>
      </c>
      <c r="E513" s="257">
        <f t="shared" si="31"/>
        <v>121.20875626501055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45105</v>
      </c>
      <c r="C514" s="257">
        <v>137.04166000000001</v>
      </c>
      <c r="D514" s="258">
        <v>121.20875626501055</v>
      </c>
      <c r="E514" s="257">
        <f t="shared" si="31"/>
        <v>121.20875626501055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45106</v>
      </c>
      <c r="C515" s="257">
        <v>144.070438</v>
      </c>
      <c r="D515" s="258">
        <v>121.20875626501055</v>
      </c>
      <c r="E515" s="257">
        <f t="shared" si="31"/>
        <v>121.20875626501055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45107</v>
      </c>
      <c r="C516" s="257">
        <v>154.94057400000003</v>
      </c>
      <c r="D516" s="258">
        <v>121.20875626501055</v>
      </c>
      <c r="E516" s="257">
        <f t="shared" ref="E516:E579" si="35">IF(C516&gt;D516,D516,C516)</f>
        <v>121.20875626501055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45108</v>
      </c>
      <c r="C517" s="257">
        <v>146.47155300000003</v>
      </c>
      <c r="D517" s="258">
        <v>122.83441580220702</v>
      </c>
      <c r="E517" s="257">
        <f t="shared" si="35"/>
        <v>122.83441580220702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45109</v>
      </c>
      <c r="C518" s="257">
        <v>134.50713500000001</v>
      </c>
      <c r="D518" s="258">
        <v>122.83441580220702</v>
      </c>
      <c r="E518" s="257">
        <f t="shared" si="35"/>
        <v>122.83441580220702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45110</v>
      </c>
      <c r="C519" s="257">
        <v>140.62016599999998</v>
      </c>
      <c r="D519" s="258">
        <v>122.83441580220702</v>
      </c>
      <c r="E519" s="257">
        <f t="shared" si="35"/>
        <v>122.83441580220702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45111</v>
      </c>
      <c r="C520" s="257">
        <v>150.66038599999999</v>
      </c>
      <c r="D520" s="258">
        <v>122.83441580220702</v>
      </c>
      <c r="E520" s="257">
        <f t="shared" si="35"/>
        <v>122.83441580220702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45112</v>
      </c>
      <c r="C521" s="257">
        <v>129.60574699999998</v>
      </c>
      <c r="D521" s="258">
        <v>122.83441580220702</v>
      </c>
      <c r="E521" s="257">
        <f t="shared" si="35"/>
        <v>122.83441580220702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45113</v>
      </c>
      <c r="C522" s="257">
        <v>131.33787000000001</v>
      </c>
      <c r="D522" s="258">
        <v>122.83441580220702</v>
      </c>
      <c r="E522" s="257">
        <f t="shared" si="35"/>
        <v>122.83441580220702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45114</v>
      </c>
      <c r="C523" s="257">
        <v>144.35227799999998</v>
      </c>
      <c r="D523" s="258">
        <v>122.83441580220702</v>
      </c>
      <c r="E523" s="257">
        <f t="shared" si="35"/>
        <v>122.83441580220702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45115</v>
      </c>
      <c r="C524" s="257">
        <v>155.54117000000002</v>
      </c>
      <c r="D524" s="258">
        <v>122.83441580220702</v>
      </c>
      <c r="E524" s="257">
        <f t="shared" si="35"/>
        <v>122.83441580220702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45116</v>
      </c>
      <c r="C525" s="257">
        <v>154.65964600000001</v>
      </c>
      <c r="D525" s="258">
        <v>122.83441580220702</v>
      </c>
      <c r="E525" s="257">
        <f t="shared" si="35"/>
        <v>122.83441580220702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45117</v>
      </c>
      <c r="C526" s="257">
        <v>146.97024399999998</v>
      </c>
      <c r="D526" s="258">
        <v>122.83441580220702</v>
      </c>
      <c r="E526" s="257">
        <f t="shared" si="35"/>
        <v>122.83441580220702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45118</v>
      </c>
      <c r="C527" s="257">
        <v>147.10348400000001</v>
      </c>
      <c r="D527" s="258">
        <v>122.83441580220702</v>
      </c>
      <c r="E527" s="257">
        <f t="shared" si="35"/>
        <v>122.83441580220702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45119</v>
      </c>
      <c r="C528" s="257">
        <v>142.59994</v>
      </c>
      <c r="D528" s="258">
        <v>122.83441580220702</v>
      </c>
      <c r="E528" s="257">
        <f t="shared" si="35"/>
        <v>122.83441580220702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45120</v>
      </c>
      <c r="C529" s="257">
        <v>161.04785100000004</v>
      </c>
      <c r="D529" s="258">
        <v>122.83441580220702</v>
      </c>
      <c r="E529" s="257">
        <f t="shared" si="35"/>
        <v>122.83441580220702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45121</v>
      </c>
      <c r="C530" s="257">
        <v>159.127296</v>
      </c>
      <c r="D530" s="258">
        <v>122.83441580220702</v>
      </c>
      <c r="E530" s="257">
        <f t="shared" si="35"/>
        <v>122.83441580220702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45122</v>
      </c>
      <c r="C531" s="257">
        <v>151.01801900000001</v>
      </c>
      <c r="D531" s="258">
        <v>122.83441580220702</v>
      </c>
      <c r="E531" s="257">
        <f t="shared" si="35"/>
        <v>122.83441580220702</v>
      </c>
      <c r="F531" s="263"/>
      <c r="G531" s="190" t="str">
        <f t="shared" si="36"/>
        <v>J</v>
      </c>
      <c r="H531" s="259" t="str">
        <f t="shared" si="37"/>
        <v>122,8</v>
      </c>
    </row>
    <row r="532" spans="1:8">
      <c r="A532" s="255">
        <f t="shared" si="34"/>
        <v>530</v>
      </c>
      <c r="B532" s="256">
        <v>45123</v>
      </c>
      <c r="C532" s="257">
        <v>144.6146</v>
      </c>
      <c r="D532" s="258">
        <v>122.83441580220702</v>
      </c>
      <c r="E532" s="257">
        <f t="shared" si="35"/>
        <v>122.83441580220702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45124</v>
      </c>
      <c r="C533" s="257">
        <v>137.15288200000001</v>
      </c>
      <c r="D533" s="258">
        <v>122.83441580220702</v>
      </c>
      <c r="E533" s="257">
        <f t="shared" si="35"/>
        <v>122.83441580220702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45125</v>
      </c>
      <c r="C534" s="257">
        <v>131.433616</v>
      </c>
      <c r="D534" s="258">
        <v>122.83441580220702</v>
      </c>
      <c r="E534" s="257">
        <f t="shared" si="35"/>
        <v>122.83441580220702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45126</v>
      </c>
      <c r="C535" s="257">
        <v>141.119574</v>
      </c>
      <c r="D535" s="258">
        <v>122.83441580220702</v>
      </c>
      <c r="E535" s="257">
        <f t="shared" si="35"/>
        <v>122.83441580220702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45127</v>
      </c>
      <c r="C536" s="257">
        <v>147.220989</v>
      </c>
      <c r="D536" s="258">
        <v>122.83441580220702</v>
      </c>
      <c r="E536" s="257">
        <f t="shared" si="35"/>
        <v>122.83441580220702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45128</v>
      </c>
      <c r="C537" s="257">
        <v>151.08956000000001</v>
      </c>
      <c r="D537" s="258">
        <v>122.83441580220702</v>
      </c>
      <c r="E537" s="257">
        <f t="shared" si="35"/>
        <v>122.83441580220702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45129</v>
      </c>
      <c r="C538" s="257">
        <v>148.44709800000001</v>
      </c>
      <c r="D538" s="258">
        <v>122.83441580220702</v>
      </c>
      <c r="E538" s="257">
        <f t="shared" si="35"/>
        <v>122.83441580220702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45130</v>
      </c>
      <c r="C539" s="257">
        <v>137.361672</v>
      </c>
      <c r="D539" s="258">
        <v>122.83441580220702</v>
      </c>
      <c r="E539" s="257">
        <f t="shared" si="35"/>
        <v>122.83441580220702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45131</v>
      </c>
      <c r="C540" s="257">
        <v>149.28779</v>
      </c>
      <c r="D540" s="258">
        <v>122.83441580220702</v>
      </c>
      <c r="E540" s="257">
        <f t="shared" si="35"/>
        <v>122.83441580220702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45132</v>
      </c>
      <c r="C541" s="257">
        <v>164.24027900000002</v>
      </c>
      <c r="D541" s="258">
        <v>122.83441580220702</v>
      </c>
      <c r="E541" s="257">
        <f t="shared" si="35"/>
        <v>122.83441580220702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45133</v>
      </c>
      <c r="C542" s="257">
        <v>158.25809600000002</v>
      </c>
      <c r="D542" s="258">
        <v>122.83441580220702</v>
      </c>
      <c r="E542" s="257">
        <f t="shared" si="35"/>
        <v>122.83441580220702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45134</v>
      </c>
      <c r="C543" s="257">
        <v>148.75172800000001</v>
      </c>
      <c r="D543" s="258">
        <v>122.83441580220702</v>
      </c>
      <c r="E543" s="257">
        <f t="shared" si="35"/>
        <v>122.83441580220702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45135</v>
      </c>
      <c r="C544" s="257">
        <v>157.75624500000001</v>
      </c>
      <c r="D544" s="258">
        <v>122.83441580220702</v>
      </c>
      <c r="E544" s="257">
        <f t="shared" si="35"/>
        <v>122.83441580220702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45136</v>
      </c>
      <c r="C545" s="257">
        <v>153.59593799999999</v>
      </c>
      <c r="D545" s="258">
        <v>122.83441580220702</v>
      </c>
      <c r="E545" s="257">
        <f t="shared" si="35"/>
        <v>122.83441580220702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45137</v>
      </c>
      <c r="C546" s="257">
        <v>146.944534</v>
      </c>
      <c r="D546" s="258">
        <v>122.83441580220702</v>
      </c>
      <c r="E546" s="257">
        <f t="shared" si="35"/>
        <v>122.83441580220702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45138</v>
      </c>
      <c r="C547" s="257">
        <v>157.70444400000002</v>
      </c>
      <c r="D547" s="258">
        <v>122.83441580220702</v>
      </c>
      <c r="E547" s="257">
        <f t="shared" si="35"/>
        <v>122.83441580220702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45139</v>
      </c>
      <c r="C548" s="257">
        <v>159.641605</v>
      </c>
      <c r="D548" s="258">
        <v>114.19983307344205</v>
      </c>
      <c r="E548" s="257">
        <f t="shared" si="35"/>
        <v>114.19983307344205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45140</v>
      </c>
      <c r="C549" s="257">
        <v>160.946381</v>
      </c>
      <c r="D549" s="258">
        <v>114.19983307344205</v>
      </c>
      <c r="E549" s="257">
        <f t="shared" si="35"/>
        <v>114.19983307344205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45141</v>
      </c>
      <c r="C550" s="257">
        <v>154.615095</v>
      </c>
      <c r="D550" s="258">
        <v>114.19983307344205</v>
      </c>
      <c r="E550" s="257">
        <f t="shared" si="35"/>
        <v>114.19983307344205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45142</v>
      </c>
      <c r="C551" s="257">
        <v>154.15444399999998</v>
      </c>
      <c r="D551" s="258">
        <v>114.19983307344205</v>
      </c>
      <c r="E551" s="257">
        <f t="shared" si="35"/>
        <v>114.19983307344205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45143</v>
      </c>
      <c r="C552" s="257">
        <v>153.29989799999998</v>
      </c>
      <c r="D552" s="258">
        <v>114.19983307344205</v>
      </c>
      <c r="E552" s="257">
        <f t="shared" si="35"/>
        <v>114.19983307344205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45144</v>
      </c>
      <c r="C553" s="257">
        <v>130.916706</v>
      </c>
      <c r="D553" s="258">
        <v>114.19983307344205</v>
      </c>
      <c r="E553" s="257">
        <f t="shared" si="35"/>
        <v>114.19983307344205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45145</v>
      </c>
      <c r="C554" s="257">
        <v>149.32700299999999</v>
      </c>
      <c r="D554" s="258">
        <v>114.19983307344205</v>
      </c>
      <c r="E554" s="257">
        <f t="shared" si="35"/>
        <v>114.19983307344205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45146</v>
      </c>
      <c r="C555" s="257">
        <v>138.871801</v>
      </c>
      <c r="D555" s="258">
        <v>114.19983307344205</v>
      </c>
      <c r="E555" s="257">
        <f t="shared" si="35"/>
        <v>114.19983307344205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45147</v>
      </c>
      <c r="C556" s="257">
        <v>118.807481</v>
      </c>
      <c r="D556" s="258">
        <v>114.19983307344205</v>
      </c>
      <c r="E556" s="257">
        <f t="shared" si="35"/>
        <v>114.19983307344205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45148</v>
      </c>
      <c r="C557" s="257">
        <v>148.40572</v>
      </c>
      <c r="D557" s="258">
        <v>114.19983307344205</v>
      </c>
      <c r="E557" s="257">
        <f t="shared" si="35"/>
        <v>114.19983307344205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45149</v>
      </c>
      <c r="C558" s="257">
        <v>155.69850099999999</v>
      </c>
      <c r="D558" s="258">
        <v>114.19983307344205</v>
      </c>
      <c r="E558" s="257">
        <f t="shared" si="35"/>
        <v>114.19983307344205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45150</v>
      </c>
      <c r="C559" s="257">
        <v>152.719471</v>
      </c>
      <c r="D559" s="258">
        <v>114.19983307344205</v>
      </c>
      <c r="E559" s="257">
        <f t="shared" si="35"/>
        <v>114.19983307344205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45151</v>
      </c>
      <c r="C560" s="257">
        <v>147.996522</v>
      </c>
      <c r="D560" s="258">
        <v>114.19983307344205</v>
      </c>
      <c r="E560" s="257">
        <f t="shared" si="35"/>
        <v>114.19983307344205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45152</v>
      </c>
      <c r="C561" s="257">
        <v>152.08022599999998</v>
      </c>
      <c r="D561" s="258">
        <v>114.19983307344205</v>
      </c>
      <c r="E561" s="257">
        <f t="shared" si="35"/>
        <v>114.19983307344205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45153</v>
      </c>
      <c r="C562" s="257">
        <v>141.41481999999999</v>
      </c>
      <c r="D562" s="258">
        <v>114.19983307344205</v>
      </c>
      <c r="E562" s="257">
        <f t="shared" si="35"/>
        <v>114.19983307344205</v>
      </c>
      <c r="F562" s="263"/>
      <c r="G562" s="190" t="str">
        <f t="shared" si="36"/>
        <v>A</v>
      </c>
      <c r="H562" s="259" t="str">
        <f t="shared" si="37"/>
        <v>114,2</v>
      </c>
    </row>
    <row r="563" spans="1:8">
      <c r="A563" s="255">
        <f t="shared" si="34"/>
        <v>561</v>
      </c>
      <c r="B563" s="256">
        <v>45154</v>
      </c>
      <c r="C563" s="257">
        <v>146.34521100000001</v>
      </c>
      <c r="D563" s="258">
        <v>114.19983307344205</v>
      </c>
      <c r="E563" s="257">
        <f t="shared" si="35"/>
        <v>114.19983307344205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45155</v>
      </c>
      <c r="C564" s="257">
        <v>153.36753200000001</v>
      </c>
      <c r="D564" s="258">
        <v>114.19983307344205</v>
      </c>
      <c r="E564" s="257">
        <f t="shared" si="35"/>
        <v>114.19983307344205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45156</v>
      </c>
      <c r="C565" s="257">
        <v>137.79235699999998</v>
      </c>
      <c r="D565" s="258">
        <v>114.19983307344205</v>
      </c>
      <c r="E565" s="257">
        <f t="shared" si="35"/>
        <v>114.19983307344205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45157</v>
      </c>
      <c r="C566" s="257">
        <v>149.33111600000001</v>
      </c>
      <c r="D566" s="258">
        <v>114.19983307344205</v>
      </c>
      <c r="E566" s="257">
        <f t="shared" si="35"/>
        <v>114.19983307344205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45158</v>
      </c>
      <c r="C567" s="257">
        <v>146.58249599999999</v>
      </c>
      <c r="D567" s="258">
        <v>114.19983307344205</v>
      </c>
      <c r="E567" s="257">
        <f t="shared" si="35"/>
        <v>114.19983307344205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45159</v>
      </c>
      <c r="C568" s="257">
        <v>146.10304300000001</v>
      </c>
      <c r="D568" s="258">
        <v>114.19983307344205</v>
      </c>
      <c r="E568" s="257">
        <f t="shared" si="35"/>
        <v>114.19983307344205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45160</v>
      </c>
      <c r="C569" s="257">
        <v>144.10764200000003</v>
      </c>
      <c r="D569" s="258">
        <v>114.19983307344205</v>
      </c>
      <c r="E569" s="257">
        <f t="shared" si="35"/>
        <v>114.19983307344205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45161</v>
      </c>
      <c r="C570" s="257">
        <v>143.66591500000001</v>
      </c>
      <c r="D570" s="258">
        <v>114.19983307344205</v>
      </c>
      <c r="E570" s="257">
        <f t="shared" si="35"/>
        <v>114.19983307344205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45162</v>
      </c>
      <c r="C571" s="257">
        <v>143.52281400000001</v>
      </c>
      <c r="D571" s="258">
        <v>114.19983307344205</v>
      </c>
      <c r="E571" s="257">
        <f t="shared" si="35"/>
        <v>114.19983307344205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45163</v>
      </c>
      <c r="C572" s="257">
        <v>131.73344500000002</v>
      </c>
      <c r="D572" s="258">
        <v>114.19983307344205</v>
      </c>
      <c r="E572" s="257">
        <f t="shared" si="35"/>
        <v>114.19983307344205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45164</v>
      </c>
      <c r="C573" s="257">
        <v>85.459106000000006</v>
      </c>
      <c r="D573" s="258">
        <v>114.19983307344205</v>
      </c>
      <c r="E573" s="257">
        <f t="shared" si="35"/>
        <v>85.459106000000006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45165</v>
      </c>
      <c r="C574" s="257">
        <v>110.997637</v>
      </c>
      <c r="D574" s="258">
        <v>114.19983307344205</v>
      </c>
      <c r="E574" s="257">
        <f t="shared" si="35"/>
        <v>110.997637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45166</v>
      </c>
      <c r="C575" s="257">
        <v>141.29713000000001</v>
      </c>
      <c r="D575" s="258">
        <v>114.19983307344205</v>
      </c>
      <c r="E575" s="257">
        <f t="shared" si="35"/>
        <v>114.19983307344205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45167</v>
      </c>
      <c r="C576" s="257">
        <v>139.64534900000001</v>
      </c>
      <c r="D576" s="258">
        <v>114.19983307344205</v>
      </c>
      <c r="E576" s="257">
        <f t="shared" si="35"/>
        <v>114.19983307344205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45168</v>
      </c>
      <c r="C577" s="257">
        <v>135.33954900000001</v>
      </c>
      <c r="D577" s="258">
        <v>114.19983307344205</v>
      </c>
      <c r="E577" s="257">
        <f t="shared" si="35"/>
        <v>114.19983307344205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45169</v>
      </c>
      <c r="C578" s="257">
        <v>145.87965899999998</v>
      </c>
      <c r="D578" s="258">
        <v>114.19983307344205</v>
      </c>
      <c r="E578" s="257">
        <f t="shared" si="35"/>
        <v>114.19983307344205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45170</v>
      </c>
      <c r="C579" s="257">
        <v>130.54316800000001</v>
      </c>
      <c r="D579" s="258">
        <v>98.14836848489503</v>
      </c>
      <c r="E579" s="257">
        <f t="shared" si="35"/>
        <v>98.14836848489503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45171</v>
      </c>
      <c r="C580" s="257">
        <v>69.105034000000003</v>
      </c>
      <c r="D580" s="258">
        <v>98.14836848489503</v>
      </c>
      <c r="E580" s="257">
        <f t="shared" ref="E580:E643" si="39">IF(C580&gt;D580,D580,C580)</f>
        <v>69.105034000000003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45172</v>
      </c>
      <c r="C581" s="257">
        <v>38.813513</v>
      </c>
      <c r="D581" s="258">
        <v>98.14836848489503</v>
      </c>
      <c r="E581" s="257">
        <f t="shared" si="39"/>
        <v>38.813513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45173</v>
      </c>
      <c r="C582" s="257">
        <v>104.362629</v>
      </c>
      <c r="D582" s="258">
        <v>98.14836848489503</v>
      </c>
      <c r="E582" s="257">
        <f t="shared" si="39"/>
        <v>98.14836848489503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45174</v>
      </c>
      <c r="C583" s="257">
        <v>119.65685000000001</v>
      </c>
      <c r="D583" s="258">
        <v>98.14836848489503</v>
      </c>
      <c r="E583" s="257">
        <f t="shared" si="39"/>
        <v>98.14836848489503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45175</v>
      </c>
      <c r="C584" s="257">
        <v>121.33107200000001</v>
      </c>
      <c r="D584" s="258">
        <v>98.14836848489503</v>
      </c>
      <c r="E584" s="257">
        <f t="shared" si="39"/>
        <v>98.14836848489503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45176</v>
      </c>
      <c r="C585" s="257">
        <v>105.225438</v>
      </c>
      <c r="D585" s="258">
        <v>98.14836848489503</v>
      </c>
      <c r="E585" s="257">
        <f t="shared" si="39"/>
        <v>98.14836848489503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45177</v>
      </c>
      <c r="C586" s="257">
        <v>124.13243799999999</v>
      </c>
      <c r="D586" s="258">
        <v>98.14836848489503</v>
      </c>
      <c r="E586" s="257">
        <f t="shared" si="39"/>
        <v>98.14836848489503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45178</v>
      </c>
      <c r="C587" s="257">
        <v>107.31618699999999</v>
      </c>
      <c r="D587" s="258">
        <v>98.14836848489503</v>
      </c>
      <c r="E587" s="257">
        <f t="shared" si="39"/>
        <v>98.14836848489503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45179</v>
      </c>
      <c r="C588" s="257">
        <v>122.46715500000001</v>
      </c>
      <c r="D588" s="258">
        <v>98.14836848489503</v>
      </c>
      <c r="E588" s="257">
        <f t="shared" si="39"/>
        <v>98.14836848489503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45180</v>
      </c>
      <c r="C589" s="257">
        <v>116.246014</v>
      </c>
      <c r="D589" s="258">
        <v>98.14836848489503</v>
      </c>
      <c r="E589" s="257">
        <f t="shared" si="39"/>
        <v>98.14836848489503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45181</v>
      </c>
      <c r="C590" s="257">
        <v>115.80509699999999</v>
      </c>
      <c r="D590" s="258">
        <v>98.14836848489503</v>
      </c>
      <c r="E590" s="257">
        <f t="shared" si="39"/>
        <v>98.14836848489503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45182</v>
      </c>
      <c r="C591" s="257">
        <v>125.21198299999999</v>
      </c>
      <c r="D591" s="258">
        <v>98.14836848489503</v>
      </c>
      <c r="E591" s="257">
        <f t="shared" si="39"/>
        <v>98.14836848489503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45183</v>
      </c>
      <c r="C592" s="257">
        <v>113.033214</v>
      </c>
      <c r="D592" s="258">
        <v>98.14836848489503</v>
      </c>
      <c r="E592" s="257">
        <f t="shared" si="39"/>
        <v>98.14836848489503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45184</v>
      </c>
      <c r="C593" s="257">
        <v>82.169178000000002</v>
      </c>
      <c r="D593" s="258">
        <v>98.14836848489503</v>
      </c>
      <c r="E593" s="257">
        <f t="shared" si="39"/>
        <v>82.169178000000002</v>
      </c>
      <c r="F593" s="263"/>
      <c r="G593" s="190" t="str">
        <f t="shared" si="40"/>
        <v>S</v>
      </c>
      <c r="H593" s="259" t="str">
        <f t="shared" si="41"/>
        <v>98,1</v>
      </c>
    </row>
    <row r="594" spans="1:8">
      <c r="A594" s="255">
        <f t="shared" si="38"/>
        <v>592</v>
      </c>
      <c r="B594" s="256">
        <v>45185</v>
      </c>
      <c r="C594" s="257">
        <v>71.069744999999998</v>
      </c>
      <c r="D594" s="258">
        <v>98.14836848489503</v>
      </c>
      <c r="E594" s="257">
        <f t="shared" si="39"/>
        <v>71.069744999999998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45186</v>
      </c>
      <c r="C595" s="257">
        <v>80.584566000000009</v>
      </c>
      <c r="D595" s="258">
        <v>98.14836848489503</v>
      </c>
      <c r="E595" s="257">
        <f t="shared" si="39"/>
        <v>80.584566000000009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45187</v>
      </c>
      <c r="C596" s="257">
        <v>94.975397000000001</v>
      </c>
      <c r="D596" s="258">
        <v>98.14836848489503</v>
      </c>
      <c r="E596" s="257">
        <f t="shared" si="39"/>
        <v>94.975397000000001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45188</v>
      </c>
      <c r="C597" s="257">
        <v>113.43906700000001</v>
      </c>
      <c r="D597" s="258">
        <v>98.14836848489503</v>
      </c>
      <c r="E597" s="257">
        <f t="shared" si="39"/>
        <v>98.14836848489503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45189</v>
      </c>
      <c r="C598" s="257">
        <v>134.27815699999999</v>
      </c>
      <c r="D598" s="258">
        <v>98.14836848489503</v>
      </c>
      <c r="E598" s="257">
        <f t="shared" si="39"/>
        <v>98.14836848489503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45190</v>
      </c>
      <c r="C599" s="257">
        <v>77.363046999999995</v>
      </c>
      <c r="D599" s="258">
        <v>98.14836848489503</v>
      </c>
      <c r="E599" s="257">
        <f t="shared" si="39"/>
        <v>77.363046999999995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45191</v>
      </c>
      <c r="C600" s="257">
        <v>131.40779599999999</v>
      </c>
      <c r="D600" s="258">
        <v>98.14836848489503</v>
      </c>
      <c r="E600" s="257">
        <f t="shared" si="39"/>
        <v>98.14836848489503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45192</v>
      </c>
      <c r="C601" s="257">
        <v>135.50163000000001</v>
      </c>
      <c r="D601" s="258">
        <v>98.14836848489503</v>
      </c>
      <c r="E601" s="257">
        <f t="shared" si="39"/>
        <v>98.14836848489503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45193</v>
      </c>
      <c r="C602" s="257">
        <v>121.84695300000001</v>
      </c>
      <c r="D602" s="258">
        <v>98.14836848489503</v>
      </c>
      <c r="E602" s="257">
        <f t="shared" si="39"/>
        <v>98.14836848489503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45194</v>
      </c>
      <c r="C603" s="257">
        <v>134.863631</v>
      </c>
      <c r="D603" s="258">
        <v>98.14836848489503</v>
      </c>
      <c r="E603" s="257">
        <f t="shared" si="39"/>
        <v>98.14836848489503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45195</v>
      </c>
      <c r="C604" s="257">
        <v>128.07150999999999</v>
      </c>
      <c r="D604" s="258">
        <v>98.14836848489503</v>
      </c>
      <c r="E604" s="257">
        <f t="shared" si="39"/>
        <v>98.14836848489503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45196</v>
      </c>
      <c r="C605" s="257">
        <v>123.78243499999999</v>
      </c>
      <c r="D605" s="258">
        <v>98.14836848489503</v>
      </c>
      <c r="E605" s="257">
        <f t="shared" si="39"/>
        <v>98.14836848489503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45197</v>
      </c>
      <c r="C606" s="257">
        <v>128.89891</v>
      </c>
      <c r="D606" s="258">
        <v>98.14836848489503</v>
      </c>
      <c r="E606" s="257">
        <f t="shared" si="39"/>
        <v>98.14836848489503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45198</v>
      </c>
      <c r="C607" s="257">
        <v>130.21517300000002</v>
      </c>
      <c r="D607" s="258">
        <v>98.14836848489503</v>
      </c>
      <c r="E607" s="257">
        <f t="shared" si="39"/>
        <v>98.14836848489503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45199</v>
      </c>
      <c r="C608" s="257">
        <v>125.488322</v>
      </c>
      <c r="D608" s="258">
        <v>98.14836848489503</v>
      </c>
      <c r="E608" s="257">
        <f t="shared" si="39"/>
        <v>98.14836848489503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45200</v>
      </c>
      <c r="C609" s="257">
        <v>130.32539199999999</v>
      </c>
      <c r="D609" s="258">
        <v>78.381089754003781</v>
      </c>
      <c r="E609" s="257">
        <f t="shared" si="39"/>
        <v>78.381089754003781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45201</v>
      </c>
      <c r="C610" s="257">
        <v>125.11716199999999</v>
      </c>
      <c r="D610" s="258">
        <v>78.381089754003781</v>
      </c>
      <c r="E610" s="257">
        <f t="shared" si="39"/>
        <v>78.381089754003781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45202</v>
      </c>
      <c r="C611" s="257">
        <v>118.01702299999999</v>
      </c>
      <c r="D611" s="258">
        <v>78.381089754003781</v>
      </c>
      <c r="E611" s="257">
        <f t="shared" si="39"/>
        <v>78.381089754003781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45203</v>
      </c>
      <c r="C612" s="257">
        <v>120.533817</v>
      </c>
      <c r="D612" s="258">
        <v>78.381089754003781</v>
      </c>
      <c r="E612" s="257">
        <f t="shared" si="39"/>
        <v>78.381089754003781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45204</v>
      </c>
      <c r="C613" s="257">
        <v>122.049132</v>
      </c>
      <c r="D613" s="258">
        <v>78.381089754003781</v>
      </c>
      <c r="E613" s="257">
        <f t="shared" si="39"/>
        <v>78.381089754003781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45205</v>
      </c>
      <c r="C614" s="257">
        <v>118.636257</v>
      </c>
      <c r="D614" s="258">
        <v>78.381089754003781</v>
      </c>
      <c r="E614" s="257">
        <f t="shared" si="39"/>
        <v>78.381089754003781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45206</v>
      </c>
      <c r="C615" s="257">
        <v>115.414249</v>
      </c>
      <c r="D615" s="258">
        <v>78.381089754003781</v>
      </c>
      <c r="E615" s="257">
        <f t="shared" si="39"/>
        <v>78.381089754003781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45207</v>
      </c>
      <c r="C616" s="257">
        <v>118.409454</v>
      </c>
      <c r="D616" s="258">
        <v>78.381089754003781</v>
      </c>
      <c r="E616" s="257">
        <f t="shared" si="39"/>
        <v>78.381089754003781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45208</v>
      </c>
      <c r="C617" s="257">
        <v>115.360595</v>
      </c>
      <c r="D617" s="258">
        <v>78.381089754003781</v>
      </c>
      <c r="E617" s="257">
        <f t="shared" si="39"/>
        <v>78.381089754003781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45209</v>
      </c>
      <c r="C618" s="257">
        <v>118.95877399999999</v>
      </c>
      <c r="D618" s="258">
        <v>78.381089754003781</v>
      </c>
      <c r="E618" s="257">
        <f t="shared" si="39"/>
        <v>78.381089754003781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45210</v>
      </c>
      <c r="C619" s="257">
        <v>120.64824399999999</v>
      </c>
      <c r="D619" s="258">
        <v>78.381089754003781</v>
      </c>
      <c r="E619" s="257">
        <f t="shared" si="39"/>
        <v>78.381089754003781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45211</v>
      </c>
      <c r="C620" s="257">
        <v>117.48099800000001</v>
      </c>
      <c r="D620" s="258">
        <v>78.381089754003781</v>
      </c>
      <c r="E620" s="257">
        <f t="shared" si="39"/>
        <v>78.381089754003781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45212</v>
      </c>
      <c r="C621" s="257">
        <v>86.081459000000009</v>
      </c>
      <c r="D621" s="258">
        <v>78.381089754003781</v>
      </c>
      <c r="E621" s="257">
        <f t="shared" si="39"/>
        <v>78.381089754003781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45213</v>
      </c>
      <c r="C622" s="257">
        <v>68.844414</v>
      </c>
      <c r="D622" s="258">
        <v>78.381089754003781</v>
      </c>
      <c r="E622" s="257">
        <f t="shared" si="39"/>
        <v>68.844414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45214</v>
      </c>
      <c r="C623" s="257">
        <v>76.667000999999999</v>
      </c>
      <c r="D623" s="258">
        <v>78.381089754003781</v>
      </c>
      <c r="E623" s="257">
        <f t="shared" si="39"/>
        <v>76.667000999999999</v>
      </c>
      <c r="F623" s="263"/>
      <c r="G623" s="190" t="str">
        <f t="shared" si="40"/>
        <v>O</v>
      </c>
      <c r="H623" s="259" t="str">
        <f t="shared" si="41"/>
        <v>78,4</v>
      </c>
    </row>
    <row r="624" spans="1:8">
      <c r="A624" s="255">
        <f t="shared" si="38"/>
        <v>622</v>
      </c>
      <c r="B624" s="256">
        <v>45215</v>
      </c>
      <c r="C624" s="257">
        <v>61.498703999999996</v>
      </c>
      <c r="D624" s="258">
        <v>78.381089754003781</v>
      </c>
      <c r="E624" s="257">
        <f t="shared" si="39"/>
        <v>61.498703999999996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45216</v>
      </c>
      <c r="C625" s="257">
        <v>63.355337999999996</v>
      </c>
      <c r="D625" s="258">
        <v>78.381089754003781</v>
      </c>
      <c r="E625" s="257">
        <f t="shared" si="39"/>
        <v>63.355337999999996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45217</v>
      </c>
      <c r="C626" s="257">
        <v>67.985439</v>
      </c>
      <c r="D626" s="258">
        <v>78.381089754003781</v>
      </c>
      <c r="E626" s="257">
        <f t="shared" si="39"/>
        <v>67.985439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45218</v>
      </c>
      <c r="C627" s="257">
        <v>21.934614</v>
      </c>
      <c r="D627" s="258">
        <v>78.381089754003781</v>
      </c>
      <c r="E627" s="257">
        <f t="shared" si="39"/>
        <v>21.934614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45219</v>
      </c>
      <c r="C628" s="257">
        <v>69.251991000000004</v>
      </c>
      <c r="D628" s="258">
        <v>78.381089754003781</v>
      </c>
      <c r="E628" s="257">
        <f t="shared" si="39"/>
        <v>69.251991000000004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45220</v>
      </c>
      <c r="C629" s="257">
        <v>89.275255000000001</v>
      </c>
      <c r="D629" s="258">
        <v>78.381089754003781</v>
      </c>
      <c r="E629" s="257">
        <f t="shared" si="39"/>
        <v>78.381089754003781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45221</v>
      </c>
      <c r="C630" s="257">
        <v>36.246982000000003</v>
      </c>
      <c r="D630" s="258">
        <v>78.381089754003781</v>
      </c>
      <c r="E630" s="257">
        <f t="shared" si="39"/>
        <v>36.246982000000003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45222</v>
      </c>
      <c r="C631" s="257">
        <v>47.990879</v>
      </c>
      <c r="D631" s="258">
        <v>78.381089754003781</v>
      </c>
      <c r="E631" s="257">
        <f t="shared" si="39"/>
        <v>47.990879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45223</v>
      </c>
      <c r="C632" s="257">
        <v>76.558424000000002</v>
      </c>
      <c r="D632" s="258">
        <v>78.381089754003781</v>
      </c>
      <c r="E632" s="257">
        <f t="shared" si="39"/>
        <v>76.558424000000002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45224</v>
      </c>
      <c r="C633" s="257">
        <v>54.231637999999997</v>
      </c>
      <c r="D633" s="258">
        <v>78.381089754003781</v>
      </c>
      <c r="E633" s="257">
        <f t="shared" si="39"/>
        <v>54.231637999999997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45225</v>
      </c>
      <c r="C634" s="257">
        <v>36.141512999999996</v>
      </c>
      <c r="D634" s="258">
        <v>78.381089754003781</v>
      </c>
      <c r="E634" s="257">
        <f t="shared" si="39"/>
        <v>36.141512999999996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45226</v>
      </c>
      <c r="C635" s="257">
        <v>64.703523000000004</v>
      </c>
      <c r="D635" s="258">
        <v>78.381089754003781</v>
      </c>
      <c r="E635" s="257">
        <f t="shared" si="39"/>
        <v>64.703523000000004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45227</v>
      </c>
      <c r="C636" s="257">
        <v>67.056303</v>
      </c>
      <c r="D636" s="258">
        <v>78.381089754003781</v>
      </c>
      <c r="E636" s="257">
        <f t="shared" si="39"/>
        <v>67.056303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45228</v>
      </c>
      <c r="C637" s="257">
        <v>50.034962</v>
      </c>
      <c r="D637" s="258">
        <v>78.381089754003781</v>
      </c>
      <c r="E637" s="257">
        <f t="shared" si="39"/>
        <v>50.034962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45229</v>
      </c>
      <c r="C638" s="257">
        <v>68.188317999999995</v>
      </c>
      <c r="D638" s="258">
        <v>78.381089754003781</v>
      </c>
      <c r="E638" s="257">
        <f t="shared" si="39"/>
        <v>68.188317999999995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45230</v>
      </c>
      <c r="C639" s="257">
        <v>36.451591000000001</v>
      </c>
      <c r="D639" s="258">
        <v>78.381089754003781</v>
      </c>
      <c r="E639" s="257">
        <f t="shared" si="39"/>
        <v>36.451591000000001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45231</v>
      </c>
      <c r="C640" s="257">
        <v>46.031711999999999</v>
      </c>
      <c r="D640" s="258">
        <v>58.224462123765456</v>
      </c>
      <c r="E640" s="257">
        <f t="shared" si="39"/>
        <v>46.031711999999999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45232</v>
      </c>
      <c r="C641" s="257">
        <v>40.612004999999996</v>
      </c>
      <c r="D641" s="258">
        <v>58.224462123765456</v>
      </c>
      <c r="E641" s="257">
        <f t="shared" si="39"/>
        <v>40.612004999999996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45233</v>
      </c>
      <c r="C642" s="257">
        <v>52.618447999999994</v>
      </c>
      <c r="D642" s="258">
        <v>58.224462123765456</v>
      </c>
      <c r="E642" s="257">
        <f t="shared" si="39"/>
        <v>52.618447999999994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45234</v>
      </c>
      <c r="C643" s="257">
        <v>41.754472</v>
      </c>
      <c r="D643" s="258">
        <v>58.224462123765456</v>
      </c>
      <c r="E643" s="257">
        <f t="shared" si="39"/>
        <v>41.754472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45235</v>
      </c>
      <c r="C644" s="257">
        <v>65.843980999999999</v>
      </c>
      <c r="D644" s="258">
        <v>58.224462123765456</v>
      </c>
      <c r="E644" s="257">
        <f t="shared" ref="E644:E707" si="43">IF(C644&gt;D644,D644,C644)</f>
        <v>58.224462123765456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45236</v>
      </c>
      <c r="C645" s="257">
        <v>84.995985999999988</v>
      </c>
      <c r="D645" s="258">
        <v>58.224462123765456</v>
      </c>
      <c r="E645" s="257">
        <f t="shared" si="43"/>
        <v>58.224462123765456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45237</v>
      </c>
      <c r="C646" s="257">
        <v>79.835048</v>
      </c>
      <c r="D646" s="258">
        <v>58.224462123765456</v>
      </c>
      <c r="E646" s="257">
        <f t="shared" si="43"/>
        <v>58.224462123765456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45238</v>
      </c>
      <c r="C647" s="257">
        <v>63.507482000000003</v>
      </c>
      <c r="D647" s="258">
        <v>58.224462123765456</v>
      </c>
      <c r="E647" s="257">
        <f t="shared" si="43"/>
        <v>58.224462123765456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45239</v>
      </c>
      <c r="C648" s="257">
        <v>68.158169999999998</v>
      </c>
      <c r="D648" s="258">
        <v>58.224462123765456</v>
      </c>
      <c r="E648" s="257">
        <f t="shared" si="43"/>
        <v>58.224462123765456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45240</v>
      </c>
      <c r="C649" s="257">
        <v>72.630984999999995</v>
      </c>
      <c r="D649" s="258">
        <v>58.224462123765456</v>
      </c>
      <c r="E649" s="257">
        <f t="shared" si="43"/>
        <v>58.224462123765456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45241</v>
      </c>
      <c r="C650" s="257">
        <v>43.655624000000003</v>
      </c>
      <c r="D650" s="258">
        <v>58.224462123765456</v>
      </c>
      <c r="E650" s="257">
        <f t="shared" si="43"/>
        <v>43.655624000000003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45242</v>
      </c>
      <c r="C651" s="257">
        <v>51.466819000000001</v>
      </c>
      <c r="D651" s="258">
        <v>58.224462123765456</v>
      </c>
      <c r="E651" s="257">
        <f t="shared" si="43"/>
        <v>51.466819000000001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45243</v>
      </c>
      <c r="C652" s="257">
        <v>72.91707000000001</v>
      </c>
      <c r="D652" s="258">
        <v>58.224462123765456</v>
      </c>
      <c r="E652" s="257">
        <f t="shared" si="43"/>
        <v>58.224462123765456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45244</v>
      </c>
      <c r="C653" s="257">
        <v>79.759754000000001</v>
      </c>
      <c r="D653" s="258">
        <v>58.224462123765456</v>
      </c>
      <c r="E653" s="257">
        <f t="shared" si="43"/>
        <v>58.224462123765456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45245</v>
      </c>
      <c r="C654" s="257">
        <v>71.039239999999992</v>
      </c>
      <c r="D654" s="258">
        <v>58.224462123765456</v>
      </c>
      <c r="E654" s="257">
        <f t="shared" si="43"/>
        <v>58.224462123765456</v>
      </c>
      <c r="F654" s="263"/>
      <c r="G654" s="190" t="str">
        <f t="shared" si="44"/>
        <v>N</v>
      </c>
      <c r="H654" s="259" t="str">
        <f t="shared" si="45"/>
        <v>58,2</v>
      </c>
    </row>
    <row r="655" spans="1:8">
      <c r="A655" s="255">
        <f t="shared" si="42"/>
        <v>653</v>
      </c>
      <c r="B655" s="256">
        <v>45246</v>
      </c>
      <c r="C655" s="257">
        <v>59.415500000000002</v>
      </c>
      <c r="D655" s="258">
        <v>58.224462123765456</v>
      </c>
      <c r="E655" s="257">
        <f t="shared" si="43"/>
        <v>58.224462123765456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45247</v>
      </c>
      <c r="C656" s="257">
        <v>69.848572000000004</v>
      </c>
      <c r="D656" s="258">
        <v>58.224462123765456</v>
      </c>
      <c r="E656" s="257">
        <f t="shared" si="43"/>
        <v>58.224462123765456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45248</v>
      </c>
      <c r="C657" s="257">
        <v>82.089074999999994</v>
      </c>
      <c r="D657" s="258">
        <v>58.224462123765456</v>
      </c>
      <c r="E657" s="257">
        <f t="shared" si="43"/>
        <v>58.224462123765456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45249</v>
      </c>
      <c r="C658" s="257">
        <v>86.218192999999999</v>
      </c>
      <c r="D658" s="258">
        <v>58.224462123765456</v>
      </c>
      <c r="E658" s="257">
        <f t="shared" si="43"/>
        <v>58.224462123765456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45250</v>
      </c>
      <c r="C659" s="257">
        <v>80.296768999999998</v>
      </c>
      <c r="D659" s="258">
        <v>58.224462123765456</v>
      </c>
      <c r="E659" s="257">
        <f t="shared" si="43"/>
        <v>58.224462123765456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45251</v>
      </c>
      <c r="C660" s="257">
        <v>71.9405</v>
      </c>
      <c r="D660" s="258">
        <v>58.224462123765456</v>
      </c>
      <c r="E660" s="257">
        <f t="shared" si="43"/>
        <v>58.224462123765456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45252</v>
      </c>
      <c r="C661" s="257">
        <v>80.505577000000002</v>
      </c>
      <c r="D661" s="258">
        <v>58.224462123765456</v>
      </c>
      <c r="E661" s="257">
        <f t="shared" si="43"/>
        <v>58.224462123765456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45253</v>
      </c>
      <c r="C662" s="257">
        <v>88.164876000000007</v>
      </c>
      <c r="D662" s="258">
        <v>58.224462123765456</v>
      </c>
      <c r="E662" s="257">
        <f t="shared" si="43"/>
        <v>58.224462123765456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45254</v>
      </c>
      <c r="C663" s="257">
        <v>90.974949000000009</v>
      </c>
      <c r="D663" s="258">
        <v>58.224462123765456</v>
      </c>
      <c r="E663" s="257">
        <f t="shared" si="43"/>
        <v>58.224462123765456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45255</v>
      </c>
      <c r="C664" s="257">
        <v>82.571436999999989</v>
      </c>
      <c r="D664" s="258">
        <v>58.224462123765456</v>
      </c>
      <c r="E664" s="257">
        <f t="shared" si="43"/>
        <v>58.224462123765456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45256</v>
      </c>
      <c r="C665" s="257">
        <v>75.435936999999996</v>
      </c>
      <c r="D665" s="258">
        <v>58.224462123765456</v>
      </c>
      <c r="E665" s="257">
        <f t="shared" si="43"/>
        <v>58.224462123765456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45257</v>
      </c>
      <c r="C666" s="257">
        <v>55.444144999999999</v>
      </c>
      <c r="D666" s="258">
        <v>58.224462123765456</v>
      </c>
      <c r="E666" s="257">
        <f t="shared" si="43"/>
        <v>55.444144999999999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45258</v>
      </c>
      <c r="C667" s="257">
        <v>29.677868</v>
      </c>
      <c r="D667" s="258">
        <v>58.224462123765456</v>
      </c>
      <c r="E667" s="257">
        <f t="shared" si="43"/>
        <v>29.677868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45259</v>
      </c>
      <c r="C668" s="257">
        <v>34.865326000000003</v>
      </c>
      <c r="D668" s="258">
        <v>58.224462123765456</v>
      </c>
      <c r="E668" s="257">
        <f t="shared" si="43"/>
        <v>34.865326000000003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45260</v>
      </c>
      <c r="C669" s="257">
        <v>25.240200000000002</v>
      </c>
      <c r="D669" s="258">
        <v>58.224462123765456</v>
      </c>
      <c r="E669" s="257">
        <f t="shared" si="43"/>
        <v>25.240200000000002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45261</v>
      </c>
      <c r="C670" s="257">
        <v>46.819038999999997</v>
      </c>
      <c r="D670" s="258">
        <v>49.222899826883634</v>
      </c>
      <c r="E670" s="257">
        <f t="shared" si="43"/>
        <v>46.819038999999997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45262</v>
      </c>
      <c r="C671" s="257">
        <v>72.090434999999999</v>
      </c>
      <c r="D671" s="258">
        <v>49.222899826883634</v>
      </c>
      <c r="E671" s="257">
        <f t="shared" si="43"/>
        <v>49.222899826883634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45263</v>
      </c>
      <c r="C672" s="257">
        <v>65.798073000000002</v>
      </c>
      <c r="D672" s="258">
        <v>49.222899826883634</v>
      </c>
      <c r="E672" s="257">
        <f t="shared" si="43"/>
        <v>49.222899826883634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45264</v>
      </c>
      <c r="C673" s="257">
        <v>32.699455</v>
      </c>
      <c r="D673" s="258">
        <v>49.222899826883634</v>
      </c>
      <c r="E673" s="257">
        <f t="shared" si="43"/>
        <v>32.699455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45265</v>
      </c>
      <c r="C674" s="257">
        <v>38.376978000000001</v>
      </c>
      <c r="D674" s="258">
        <v>49.222899826883634</v>
      </c>
      <c r="E674" s="257">
        <f t="shared" si="43"/>
        <v>38.376978000000001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45266</v>
      </c>
      <c r="C675" s="257">
        <v>40.194800999999998</v>
      </c>
      <c r="D675" s="258">
        <v>49.222899826883634</v>
      </c>
      <c r="E675" s="257">
        <f t="shared" si="43"/>
        <v>40.194800999999998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45267</v>
      </c>
      <c r="C676" s="257">
        <v>32.479962</v>
      </c>
      <c r="D676" s="258">
        <v>49.222899826883634</v>
      </c>
      <c r="E676" s="257">
        <f t="shared" si="43"/>
        <v>32.479962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45268</v>
      </c>
      <c r="C677" s="257">
        <v>51.001362</v>
      </c>
      <c r="D677" s="258">
        <v>49.222899826883634</v>
      </c>
      <c r="E677" s="257">
        <f t="shared" si="43"/>
        <v>49.222899826883634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45269</v>
      </c>
      <c r="C678" s="257">
        <v>41.814520999999999</v>
      </c>
      <c r="D678" s="258">
        <v>49.222899826883634</v>
      </c>
      <c r="E678" s="257">
        <f t="shared" si="43"/>
        <v>41.814520999999999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45270</v>
      </c>
      <c r="C679" s="257">
        <v>44.747978000000003</v>
      </c>
      <c r="D679" s="258">
        <v>49.222899826883634</v>
      </c>
      <c r="E679" s="257">
        <f t="shared" si="43"/>
        <v>44.747978000000003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45271</v>
      </c>
      <c r="C680" s="257">
        <v>58.435447999999994</v>
      </c>
      <c r="D680" s="258">
        <v>49.222899826883634</v>
      </c>
      <c r="E680" s="257">
        <f t="shared" si="43"/>
        <v>49.222899826883634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45272</v>
      </c>
      <c r="C681" s="257">
        <v>46.892511999999996</v>
      </c>
      <c r="D681" s="258">
        <v>49.222899826883634</v>
      </c>
      <c r="E681" s="257">
        <f t="shared" si="43"/>
        <v>46.892511999999996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45273</v>
      </c>
      <c r="C682" s="257">
        <v>48.613869000000001</v>
      </c>
      <c r="D682" s="258">
        <v>49.222899826883634</v>
      </c>
      <c r="E682" s="257">
        <f t="shared" si="43"/>
        <v>48.613869000000001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45274</v>
      </c>
      <c r="C683" s="257">
        <v>79.640462999999983</v>
      </c>
      <c r="D683" s="258">
        <v>49.222899826883634</v>
      </c>
      <c r="E683" s="257">
        <f t="shared" si="43"/>
        <v>49.222899826883634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45275</v>
      </c>
      <c r="C684" s="257">
        <v>81.373981000000001</v>
      </c>
      <c r="D684" s="258">
        <v>49.222899826883634</v>
      </c>
      <c r="E684" s="257">
        <f t="shared" si="43"/>
        <v>49.222899826883634</v>
      </c>
      <c r="F684" s="263"/>
      <c r="G684" s="190" t="str">
        <f t="shared" si="44"/>
        <v>D</v>
      </c>
      <c r="H684" s="259" t="str">
        <f t="shared" si="45"/>
        <v>49,2</v>
      </c>
    </row>
    <row r="685" spans="1:8">
      <c r="A685" s="255">
        <f t="shared" si="42"/>
        <v>683</v>
      </c>
      <c r="B685" s="256">
        <v>45276</v>
      </c>
      <c r="C685" s="257">
        <v>81.534304000000006</v>
      </c>
      <c r="D685" s="258">
        <v>49.222899826883634</v>
      </c>
      <c r="E685" s="257">
        <f t="shared" si="43"/>
        <v>49.222899826883634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45277</v>
      </c>
      <c r="C686" s="257">
        <v>78.983294999999998</v>
      </c>
      <c r="D686" s="258">
        <v>49.222899826883634</v>
      </c>
      <c r="E686" s="257">
        <f t="shared" si="43"/>
        <v>49.222899826883634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45278</v>
      </c>
      <c r="C687" s="257">
        <v>79.534385</v>
      </c>
      <c r="D687" s="258">
        <v>49.222899826883634</v>
      </c>
      <c r="E687" s="257">
        <f t="shared" si="43"/>
        <v>49.222899826883634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45279</v>
      </c>
      <c r="C688" s="257">
        <v>78.967001999999994</v>
      </c>
      <c r="D688" s="258">
        <v>49.222899826883634</v>
      </c>
      <c r="E688" s="257">
        <f t="shared" si="43"/>
        <v>49.222899826883634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45280</v>
      </c>
      <c r="C689" s="257">
        <v>47.568999000000005</v>
      </c>
      <c r="D689" s="258">
        <v>49.222899826883634</v>
      </c>
      <c r="E689" s="257">
        <f t="shared" si="43"/>
        <v>47.568999000000005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45281</v>
      </c>
      <c r="C690" s="257">
        <v>77.624911999999995</v>
      </c>
      <c r="D690" s="258">
        <v>49.222899826883634</v>
      </c>
      <c r="E690" s="257">
        <f t="shared" si="43"/>
        <v>49.222899826883634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45282</v>
      </c>
      <c r="C691" s="257">
        <v>78.030814000000007</v>
      </c>
      <c r="D691" s="258">
        <v>49.222899826883634</v>
      </c>
      <c r="E691" s="257">
        <f t="shared" si="43"/>
        <v>49.222899826883634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45283</v>
      </c>
      <c r="C692" s="257">
        <v>77.777689999999993</v>
      </c>
      <c r="D692" s="258">
        <v>49.222899826883634</v>
      </c>
      <c r="E692" s="257">
        <f t="shared" si="43"/>
        <v>49.222899826883634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45284</v>
      </c>
      <c r="C693" s="257">
        <v>77.432638999999995</v>
      </c>
      <c r="D693" s="258">
        <v>49.222899826883634</v>
      </c>
      <c r="E693" s="257">
        <f t="shared" si="43"/>
        <v>49.222899826883634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45285</v>
      </c>
      <c r="C694" s="257">
        <v>71.49633</v>
      </c>
      <c r="D694" s="258">
        <v>49.222899826883634</v>
      </c>
      <c r="E694" s="257">
        <f t="shared" si="43"/>
        <v>49.222899826883634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45286</v>
      </c>
      <c r="C695" s="257">
        <v>57.709153000000001</v>
      </c>
      <c r="D695" s="258">
        <v>49.222899826883634</v>
      </c>
      <c r="E695" s="257">
        <f t="shared" si="43"/>
        <v>49.222899826883634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45287</v>
      </c>
      <c r="C696" s="257">
        <v>59.583220000000004</v>
      </c>
      <c r="D696" s="258">
        <v>49.222899826883634</v>
      </c>
      <c r="E696" s="257">
        <f t="shared" si="43"/>
        <v>49.222899826883634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45288</v>
      </c>
      <c r="C697" s="257">
        <v>42.244174000000001</v>
      </c>
      <c r="D697" s="258">
        <v>49.222899826883634</v>
      </c>
      <c r="E697" s="257">
        <f t="shared" si="43"/>
        <v>42.244174000000001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45289</v>
      </c>
      <c r="C698" s="257">
        <v>26.728804</v>
      </c>
      <c r="D698" s="258">
        <v>49.222899826883634</v>
      </c>
      <c r="E698" s="257">
        <f t="shared" si="43"/>
        <v>26.728804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45290</v>
      </c>
      <c r="C699" s="257">
        <v>68.956035</v>
      </c>
      <c r="D699" s="258">
        <v>49.222899826883634</v>
      </c>
      <c r="E699" s="257">
        <f t="shared" si="43"/>
        <v>49.222899826883634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45291</v>
      </c>
      <c r="C700" s="257">
        <v>35.658654999999996</v>
      </c>
      <c r="D700" s="258">
        <v>49.222899826883634</v>
      </c>
      <c r="E700" s="257">
        <f t="shared" si="43"/>
        <v>35.658654999999996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45292</v>
      </c>
      <c r="C701" s="257">
        <v>65.163443999999998</v>
      </c>
      <c r="D701" s="258">
        <v>72.224376265052982</v>
      </c>
      <c r="E701" s="257">
        <f t="shared" si="43"/>
        <v>65.163443999999998</v>
      </c>
      <c r="F701" s="260">
        <f>YEAR(B701)</f>
        <v>2024</v>
      </c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45293</v>
      </c>
      <c r="C702" s="257">
        <v>47.729921000000004</v>
      </c>
      <c r="D702" s="258">
        <v>72.224376265052982</v>
      </c>
      <c r="E702" s="257">
        <f t="shared" si="43"/>
        <v>47.729921000000004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45294</v>
      </c>
      <c r="C703" s="257">
        <v>34.487565000000004</v>
      </c>
      <c r="D703" s="258">
        <v>72.224376265052982</v>
      </c>
      <c r="E703" s="257">
        <f t="shared" si="43"/>
        <v>34.487565000000004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45295</v>
      </c>
      <c r="C704" s="257">
        <v>24.777777999999998</v>
      </c>
      <c r="D704" s="258">
        <v>72.224376265052982</v>
      </c>
      <c r="E704" s="257">
        <f t="shared" si="43"/>
        <v>24.777777999999998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45296</v>
      </c>
      <c r="C705" s="257">
        <v>60.582135000000001</v>
      </c>
      <c r="D705" s="258">
        <v>72.224376265052982</v>
      </c>
      <c r="E705" s="257">
        <f t="shared" si="43"/>
        <v>60.582135000000001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45297</v>
      </c>
      <c r="C706" s="257">
        <v>76.656891999999999</v>
      </c>
      <c r="D706" s="258">
        <v>72.224376265052982</v>
      </c>
      <c r="E706" s="257">
        <f t="shared" si="43"/>
        <v>72.224376265052982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45298</v>
      </c>
      <c r="C707" s="257">
        <v>83.016259000000005</v>
      </c>
      <c r="D707" s="258">
        <v>72.224376265052982</v>
      </c>
      <c r="E707" s="257">
        <f t="shared" si="43"/>
        <v>72.224376265052982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0" si="46">+A707+1</f>
        <v>706</v>
      </c>
      <c r="B708" s="256">
        <v>45299</v>
      </c>
      <c r="C708" s="257">
        <v>63.462061999999996</v>
      </c>
      <c r="D708" s="258">
        <v>72.224376265052982</v>
      </c>
      <c r="E708" s="257">
        <f t="shared" ref="E708:E760" si="47">IF(C708&gt;D708,D708,C708)</f>
        <v>63.462061999999996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45300</v>
      </c>
      <c r="C709" s="257">
        <v>35.970074999999994</v>
      </c>
      <c r="D709" s="258">
        <v>72.224376265052982</v>
      </c>
      <c r="E709" s="257">
        <f t="shared" si="47"/>
        <v>35.970074999999994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45301</v>
      </c>
      <c r="C710" s="257">
        <v>31.920556000000001</v>
      </c>
      <c r="D710" s="258">
        <v>72.224376265052982</v>
      </c>
      <c r="E710" s="257">
        <f t="shared" si="47"/>
        <v>31.920556000000001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45302</v>
      </c>
      <c r="C711" s="257">
        <v>61.641739999999999</v>
      </c>
      <c r="D711" s="258">
        <v>72.224376265052982</v>
      </c>
      <c r="E711" s="257">
        <f t="shared" si="47"/>
        <v>61.641739999999999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45303</v>
      </c>
      <c r="C712" s="257">
        <v>70.035195000000002</v>
      </c>
      <c r="D712" s="258">
        <v>72.224376265052982</v>
      </c>
      <c r="E712" s="257">
        <f t="shared" si="47"/>
        <v>70.035195000000002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45304</v>
      </c>
      <c r="C713" s="257">
        <v>43.716620000000006</v>
      </c>
      <c r="D713" s="258">
        <v>72.224376265052982</v>
      </c>
      <c r="E713" s="257">
        <f t="shared" si="47"/>
        <v>43.716620000000006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45305</v>
      </c>
      <c r="C714" s="257">
        <v>43.898980000000002</v>
      </c>
      <c r="D714" s="258">
        <v>72.224376265052982</v>
      </c>
      <c r="E714" s="257">
        <f t="shared" si="47"/>
        <v>43.898980000000002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45306</v>
      </c>
      <c r="C715" s="257">
        <v>22.184312000000002</v>
      </c>
      <c r="D715" s="258">
        <v>72.224376265052982</v>
      </c>
      <c r="E715" s="257">
        <f t="shared" si="47"/>
        <v>22.184312000000002</v>
      </c>
      <c r="F715" s="263"/>
      <c r="G715" s="190" t="str">
        <f t="shared" si="48"/>
        <v>E</v>
      </c>
      <c r="H715" s="259" t="str">
        <f t="shared" si="49"/>
        <v>72,2</v>
      </c>
    </row>
    <row r="716" spans="1:8">
      <c r="A716" s="255">
        <f t="shared" si="46"/>
        <v>714</v>
      </c>
      <c r="B716" s="256">
        <v>45307</v>
      </c>
      <c r="C716" s="257">
        <v>32.061104999999998</v>
      </c>
      <c r="D716" s="258">
        <v>72.224376265052982</v>
      </c>
      <c r="E716" s="257">
        <f t="shared" si="47"/>
        <v>32.061104999999998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45308</v>
      </c>
      <c r="C717" s="257">
        <v>44.161414999999998</v>
      </c>
      <c r="D717" s="258">
        <v>72.224376265052982</v>
      </c>
      <c r="E717" s="257">
        <f t="shared" si="47"/>
        <v>44.161414999999998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45309</v>
      </c>
      <c r="C718" s="257">
        <v>43.286101000000002</v>
      </c>
      <c r="D718" s="258">
        <v>72.224376265052982</v>
      </c>
      <c r="E718" s="257">
        <f t="shared" si="47"/>
        <v>43.286101000000002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45310</v>
      </c>
      <c r="C719" s="257">
        <v>20.905069000000001</v>
      </c>
      <c r="D719" s="258">
        <v>72.224376265052982</v>
      </c>
      <c r="E719" s="257">
        <f t="shared" si="47"/>
        <v>20.905069000000001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45311</v>
      </c>
      <c r="C720" s="257">
        <v>70.018907999999996</v>
      </c>
      <c r="D720" s="258">
        <v>72.224376265052982</v>
      </c>
      <c r="E720" s="257">
        <f t="shared" si="47"/>
        <v>70.018907999999996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45312</v>
      </c>
      <c r="C721" s="257">
        <v>79.628083000000004</v>
      </c>
      <c r="D721" s="258">
        <v>72.224376265052982</v>
      </c>
      <c r="E721" s="257">
        <f t="shared" si="47"/>
        <v>72.224376265052982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45313</v>
      </c>
      <c r="C722" s="257">
        <v>79.113975999999994</v>
      </c>
      <c r="D722" s="258">
        <v>72.224376265052982</v>
      </c>
      <c r="E722" s="257">
        <f t="shared" si="47"/>
        <v>72.224376265052982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45314</v>
      </c>
      <c r="C723" s="257">
        <v>87.140363000000008</v>
      </c>
      <c r="D723" s="258">
        <v>72.224376265052982</v>
      </c>
      <c r="E723" s="257">
        <f t="shared" si="47"/>
        <v>72.224376265052982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45315</v>
      </c>
      <c r="C724" s="257">
        <v>90.015534000000002</v>
      </c>
      <c r="D724" s="258">
        <v>72.224376265052982</v>
      </c>
      <c r="E724" s="257">
        <f t="shared" si="47"/>
        <v>72.224376265052982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45316</v>
      </c>
      <c r="C725" s="257">
        <v>90.191419999999994</v>
      </c>
      <c r="D725" s="258">
        <v>72.224376265052982</v>
      </c>
      <c r="E725" s="257">
        <f t="shared" si="47"/>
        <v>72.224376265052982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45317</v>
      </c>
      <c r="C726" s="257">
        <v>85.34348</v>
      </c>
      <c r="D726" s="258">
        <v>72.224376265052982</v>
      </c>
      <c r="E726" s="257">
        <f t="shared" si="47"/>
        <v>72.224376265052982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45318</v>
      </c>
      <c r="C727" s="257">
        <v>84.530421000000004</v>
      </c>
      <c r="D727" s="258">
        <v>72.224376265052982</v>
      </c>
      <c r="E727" s="257">
        <f t="shared" si="47"/>
        <v>72.224376265052982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45319</v>
      </c>
      <c r="C728" s="257">
        <v>77.504929000000004</v>
      </c>
      <c r="D728" s="258">
        <v>72.224376265052982</v>
      </c>
      <c r="E728" s="257">
        <f t="shared" si="47"/>
        <v>72.224376265052982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45320</v>
      </c>
      <c r="C729" s="257">
        <v>57.338449999999995</v>
      </c>
      <c r="D729" s="258">
        <v>72.224376265052982</v>
      </c>
      <c r="E729" s="257">
        <f t="shared" si="47"/>
        <v>57.338449999999995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45321</v>
      </c>
      <c r="C730" s="257">
        <v>71.777050000000003</v>
      </c>
      <c r="D730" s="258">
        <v>72.224376265052982</v>
      </c>
      <c r="E730" s="257">
        <f t="shared" si="47"/>
        <v>71.777050000000003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45322</v>
      </c>
      <c r="C731" s="257">
        <v>82.371899999999997</v>
      </c>
      <c r="D731" s="258">
        <v>72.224376265052982</v>
      </c>
      <c r="E731" s="257">
        <f t="shared" si="47"/>
        <v>72.224376265052982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45323</v>
      </c>
      <c r="C732" s="257">
        <v>100.076654335</v>
      </c>
      <c r="D732" s="258">
        <v>88.763249831756085</v>
      </c>
      <c r="E732" s="257">
        <f t="shared" si="47"/>
        <v>88.763249831756085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45324</v>
      </c>
      <c r="C733" s="257">
        <v>102.817896971</v>
      </c>
      <c r="D733" s="258">
        <v>88.763249831756085</v>
      </c>
      <c r="E733" s="257">
        <f t="shared" si="47"/>
        <v>88.763249831756085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45325</v>
      </c>
      <c r="C734" s="257">
        <v>101.86674612100001</v>
      </c>
      <c r="D734" s="258">
        <v>88.763249831756085</v>
      </c>
      <c r="E734" s="257">
        <f t="shared" si="47"/>
        <v>88.763249831756085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45326</v>
      </c>
      <c r="C735" s="257">
        <v>104.42654705999999</v>
      </c>
      <c r="D735" s="258">
        <v>88.763249831756085</v>
      </c>
      <c r="E735" s="257">
        <f t="shared" si="47"/>
        <v>88.763249831756085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45327</v>
      </c>
      <c r="C736" s="257">
        <v>83.483189148999998</v>
      </c>
      <c r="D736" s="258">
        <v>88.763249831756085</v>
      </c>
      <c r="E736" s="257">
        <f t="shared" si="47"/>
        <v>83.483189148999998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45328</v>
      </c>
      <c r="C737" s="257">
        <v>79.058201829999987</v>
      </c>
      <c r="D737" s="258">
        <v>88.763249831756085</v>
      </c>
      <c r="E737" s="257">
        <f t="shared" si="47"/>
        <v>79.058201829999987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45329</v>
      </c>
      <c r="C738" s="257">
        <v>59.206132384</v>
      </c>
      <c r="D738" s="258">
        <v>88.763249831756085</v>
      </c>
      <c r="E738" s="257">
        <f t="shared" si="47"/>
        <v>59.206132384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45330</v>
      </c>
      <c r="C739" s="257">
        <v>36.119512687000004</v>
      </c>
      <c r="D739" s="258">
        <v>88.763249831756085</v>
      </c>
      <c r="E739" s="257">
        <f t="shared" si="47"/>
        <v>36.119512687000004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45331</v>
      </c>
      <c r="C740" s="257">
        <v>25.564236529000002</v>
      </c>
      <c r="D740" s="258">
        <v>88.763249831756085</v>
      </c>
      <c r="E740" s="257">
        <f t="shared" si="47"/>
        <v>25.564236529000002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45332</v>
      </c>
      <c r="C741" s="257">
        <v>74.891626804999987</v>
      </c>
      <c r="D741" s="258">
        <v>88.763249831756085</v>
      </c>
      <c r="E741" s="257">
        <f t="shared" si="47"/>
        <v>74.891626804999987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45333</v>
      </c>
      <c r="C742" s="257">
        <v>34.661000000000001</v>
      </c>
      <c r="D742" s="258">
        <v>88.763249831756085</v>
      </c>
      <c r="E742" s="257">
        <f t="shared" si="47"/>
        <v>34.661000000000001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45334</v>
      </c>
      <c r="C743" s="257">
        <v>81.04449913900001</v>
      </c>
      <c r="D743" s="258">
        <v>88.763249831756085</v>
      </c>
      <c r="E743" s="257">
        <f t="shared" si="47"/>
        <v>81.04449913900001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45335</v>
      </c>
      <c r="C744" s="257">
        <v>75.808687190000001</v>
      </c>
      <c r="D744" s="258">
        <v>88.763249831756085</v>
      </c>
      <c r="E744" s="257">
        <f t="shared" si="47"/>
        <v>75.808687190000001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45336</v>
      </c>
      <c r="C745" s="257">
        <v>71.889551789999999</v>
      </c>
      <c r="D745" s="258">
        <v>88.763249831756085</v>
      </c>
      <c r="E745" s="257">
        <f t="shared" si="47"/>
        <v>71.889551789999999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45337</v>
      </c>
      <c r="C746" s="257">
        <v>41.744837726</v>
      </c>
      <c r="D746" s="258">
        <v>88.763249831756085</v>
      </c>
      <c r="E746" s="257">
        <f t="shared" si="47"/>
        <v>41.744837726</v>
      </c>
      <c r="F746" s="263"/>
      <c r="G746" s="190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>F</v>
      </c>
      <c r="H746" s="259" t="str">
        <f t="shared" ref="H746:H760" si="51">IF(DAY($B746)=15,TEXT(D746,"#,0"),"")</f>
        <v>88,8</v>
      </c>
    </row>
    <row r="747" spans="1:8">
      <c r="A747" s="255">
        <f t="shared" si="46"/>
        <v>745</v>
      </c>
      <c r="B747" s="256">
        <v>45338</v>
      </c>
      <c r="C747" s="257">
        <v>88.372000142000005</v>
      </c>
      <c r="D747" s="258">
        <v>88.763249831756085</v>
      </c>
      <c r="E747" s="257">
        <f t="shared" si="47"/>
        <v>88.372000142000005</v>
      </c>
      <c r="F747" s="263"/>
      <c r="G747" s="190" t="str">
        <f t="shared" si="50"/>
        <v/>
      </c>
      <c r="H747" s="259" t="str">
        <f t="shared" si="51"/>
        <v/>
      </c>
    </row>
    <row r="748" spans="1:8">
      <c r="A748" s="255">
        <f t="shared" si="46"/>
        <v>746</v>
      </c>
      <c r="B748" s="256">
        <v>45339</v>
      </c>
      <c r="C748" s="257">
        <v>117.902750776</v>
      </c>
      <c r="D748" s="258">
        <v>88.763249831756085</v>
      </c>
      <c r="E748" s="257">
        <f t="shared" si="47"/>
        <v>88.763249831756085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45340</v>
      </c>
      <c r="C749" s="257">
        <v>110.547717257</v>
      </c>
      <c r="D749" s="258">
        <v>88.763249831756085</v>
      </c>
      <c r="E749" s="257">
        <f t="shared" si="47"/>
        <v>88.763249831756085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45341</v>
      </c>
      <c r="C750" s="257">
        <v>117.50308939199999</v>
      </c>
      <c r="D750" s="258">
        <v>88.763249831756085</v>
      </c>
      <c r="E750" s="257">
        <f t="shared" si="47"/>
        <v>88.763249831756085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45342</v>
      </c>
      <c r="C751" s="257">
        <v>117.953690806</v>
      </c>
      <c r="D751" s="258">
        <v>88.763249831756085</v>
      </c>
      <c r="E751" s="257">
        <f t="shared" si="47"/>
        <v>88.763249831756085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45343</v>
      </c>
      <c r="C752" s="257">
        <v>102.32241299500001</v>
      </c>
      <c r="D752" s="258">
        <v>88.763249831756085</v>
      </c>
      <c r="E752" s="257">
        <f t="shared" si="47"/>
        <v>88.763249831756085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45344</v>
      </c>
      <c r="C753" s="257">
        <v>67.525265064999999</v>
      </c>
      <c r="D753" s="258">
        <v>88.763249831756085</v>
      </c>
      <c r="E753" s="257">
        <f t="shared" si="47"/>
        <v>67.525265064999999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45345</v>
      </c>
      <c r="C754" s="257">
        <v>94.466063301000005</v>
      </c>
      <c r="D754" s="258">
        <v>88.763249831756085</v>
      </c>
      <c r="E754" s="257">
        <f t="shared" si="47"/>
        <v>88.763249831756085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45346</v>
      </c>
      <c r="C755" s="257">
        <v>95.249908887000004</v>
      </c>
      <c r="D755" s="258">
        <v>88.763249831756085</v>
      </c>
      <c r="E755" s="257">
        <f t="shared" si="47"/>
        <v>88.763249831756085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45347</v>
      </c>
      <c r="C756" s="257">
        <v>53.414678454000004</v>
      </c>
      <c r="D756" s="258">
        <v>88.763249831756085</v>
      </c>
      <c r="E756" s="257">
        <f t="shared" si="47"/>
        <v>53.414678454000004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45348</v>
      </c>
      <c r="C757" s="257">
        <v>83.496559091000009</v>
      </c>
      <c r="D757" s="258">
        <v>88.763249831756085</v>
      </c>
      <c r="E757" s="257">
        <f t="shared" si="47"/>
        <v>83.496559091000009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45349</v>
      </c>
      <c r="C758" s="257">
        <v>97.175253291000004</v>
      </c>
      <c r="D758" s="258">
        <v>88.763249831756085</v>
      </c>
      <c r="E758" s="257">
        <f t="shared" si="47"/>
        <v>88.763249831756085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45350</v>
      </c>
      <c r="C759" s="257">
        <v>117.62648861699999</v>
      </c>
      <c r="D759" s="258">
        <v>88.763249831756085</v>
      </c>
      <c r="E759" s="257">
        <f t="shared" si="47"/>
        <v>88.763249831756085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45351</v>
      </c>
      <c r="C760" s="257">
        <v>112.10722556600001</v>
      </c>
      <c r="D760" s="258">
        <v>88.763249831756085</v>
      </c>
      <c r="E760" s="257">
        <f t="shared" si="47"/>
        <v>88.763249831756085</v>
      </c>
      <c r="F760" s="263"/>
      <c r="G760" s="190" t="str">
        <f t="shared" si="50"/>
        <v/>
      </c>
      <c r="H760" s="259" t="str">
        <f t="shared" si="51"/>
        <v/>
      </c>
    </row>
    <row r="761" spans="1:8">
      <c r="B761" s="256"/>
      <c r="C761" s="257"/>
      <c r="D761" s="258"/>
      <c r="E761" s="257"/>
      <c r="F761" s="263"/>
      <c r="G761" s="190"/>
      <c r="H761" s="259"/>
    </row>
    <row r="762" spans="1:8">
      <c r="B762" s="256"/>
      <c r="C762" s="257"/>
      <c r="D762" s="258"/>
      <c r="E762" s="257"/>
      <c r="F762" s="263"/>
      <c r="G762" s="190"/>
      <c r="H762" s="259"/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a808b56-9519-4f3c-a07e-328060d9d6d3"/>
    <ds:schemaRef ds:uri="fdc812d0-7ad8-4a82-9195-c1c1a874533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2024-03-13T17:49:24Z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