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mornt4\ANALISIS\Informacion\COMUN\BOLETIN ELECTRONICO\BOLETIN AWG\INF_ELABORADA\2018-07\"/>
    </mc:Choice>
  </mc:AlternateContent>
  <bookViews>
    <workbookView xWindow="0" yWindow="0" windowWidth="24000" windowHeight="8235"/>
  </bookViews>
  <sheets>
    <sheet name="Indice" sheetId="40" r:id="rId1"/>
    <sheet name="P1" sheetId="6" r:id="rId2"/>
    <sheet name="P2" sheetId="29" r:id="rId3"/>
    <sheet name="P3" sheetId="11" r:id="rId4"/>
    <sheet name="P4" sheetId="10" r:id="rId5"/>
    <sheet name="P5" sheetId="13" r:id="rId6"/>
    <sheet name="P6" sheetId="30" r:id="rId7"/>
    <sheet name="P7" sheetId="31" r:id="rId8"/>
    <sheet name="P8" sheetId="14" r:id="rId9"/>
    <sheet name="P9" sheetId="15" r:id="rId10"/>
    <sheet name="P10" sheetId="16" r:id="rId11"/>
    <sheet name="P11" sheetId="20" r:id="rId12"/>
    <sheet name="P12" sheetId="21" r:id="rId13"/>
    <sheet name="P13" sheetId="23" r:id="rId14"/>
    <sheet name="Data 1" sheetId="41" r:id="rId15"/>
    <sheet name="Data 2" sheetId="42" r:id="rId16"/>
    <sheet name="Data 3" sheetId="43" r:id="rId17"/>
  </sheets>
  <externalReferences>
    <externalReference r:id="rId18"/>
    <externalReference r:id="rId19"/>
  </externalReferences>
  <definedNames>
    <definedName name="_xlnm.Print_Area" localSheetId="0">Indice!$A$1:$F$24</definedName>
    <definedName name="_xlnm.Print_Area" localSheetId="1">'P1'!$A$1:$L$34</definedName>
    <definedName name="_xlnm.Print_Area" localSheetId="11">#REF!</definedName>
    <definedName name="_xlnm.Print_Area" localSheetId="12">#REF!</definedName>
    <definedName name="_xlnm.Print_Area" localSheetId="13">'P13'!$A$1:$F$29</definedName>
    <definedName name="_xlnm.Print_Area" localSheetId="2">'P2'!$B$2:$F$40</definedName>
    <definedName name="_xlnm.Print_Area" localSheetId="3">'P3'!$B$2:$F$41</definedName>
    <definedName name="_xlnm.Print_Area" localSheetId="6">#REF!</definedName>
    <definedName name="_xlnm.Print_Area" localSheetId="7">#REF!</definedName>
    <definedName name="_xlnm.Print_Area">#REF!</definedName>
    <definedName name="_xlnm.Database" localSheetId="11">#REF!</definedName>
    <definedName name="_xlnm.Database" localSheetId="12">#REF!</definedName>
    <definedName name="_xlnm.Database" localSheetId="2">#REF!</definedName>
    <definedName name="_xlnm.Database" localSheetId="6">#REF!</definedName>
    <definedName name="_xlnm.Database" localSheetId="7">#REF!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'P1'!ccc</definedName>
    <definedName name="CCC" localSheetId="11">#REF!</definedName>
    <definedName name="CCC" localSheetId="12">#REF!</definedName>
    <definedName name="ccc" localSheetId="13">'P13'!ccc</definedName>
    <definedName name="ccc" localSheetId="2">'P2'!ccc</definedName>
    <definedName name="ccc" localSheetId="3">'P3'!ccc</definedName>
    <definedName name="ccc">[1]!ccc</definedName>
    <definedName name="CCCCV" localSheetId="11">#REF!</definedName>
    <definedName name="CCCCV" localSheetId="12">#REF!</definedName>
    <definedName name="CCCCV" localSheetId="2">#REF!</definedName>
    <definedName name="CCCCV" localSheetId="6">#REF!</definedName>
    <definedName name="CCCCV" localSheetId="7">#REF!</definedName>
    <definedName name="CCCCV">#REF!</definedName>
    <definedName name="CUADRO_ANTERIOR" localSheetId="0">Indice!CUADRO_ANTERIOR</definedName>
    <definedName name="CUADRO_ANTERIOR" localSheetId="1">'P1'!CUADRO_ANTERIOR</definedName>
    <definedName name="CUADRO_ANTERIOR" localSheetId="11">#N/A</definedName>
    <definedName name="CUADRO_ANTERIOR" localSheetId="12">#N/A</definedName>
    <definedName name="CUADRO_ANTERIOR" localSheetId="13">'P13'!CUADRO_ANTERIOR</definedName>
    <definedName name="CUADRO_ANTERIOR" localSheetId="2">'P2'!CUADRO_ANTERIOR</definedName>
    <definedName name="CUADRO_ANTERIOR" localSheetId="3">'P3'!CUADRO_ANTERIOR</definedName>
    <definedName name="CUADRO_ANTERIOR">[1]!CUADRO_ANTERIOR</definedName>
    <definedName name="cuadro_anterior_jcol" localSheetId="11">#N/A</definedName>
    <definedName name="cuadro_anterior_jcol" localSheetId="12">#N/A</definedName>
    <definedName name="cuadro_anterior_jcol">#N/A</definedName>
    <definedName name="CUADRO_PROXIMO" localSheetId="0">Indice!CUADRO_PROXIMO</definedName>
    <definedName name="CUADRO_PROXIMO" localSheetId="1">'P1'!CUADRO_PROXIMO</definedName>
    <definedName name="CUADRO_PROXIMO" localSheetId="11">#N/A</definedName>
    <definedName name="CUADRO_PROXIMO" localSheetId="12">#N/A</definedName>
    <definedName name="CUADRO_PROXIMO" localSheetId="13">'P13'!CUADRO_PROXIMO</definedName>
    <definedName name="CUADRO_PROXIMO" localSheetId="2">'P2'!CUADRO_PROXIMO</definedName>
    <definedName name="CUADRO_PROXIMO" localSheetId="3">'P3'!CUADRO_PROXIMO</definedName>
    <definedName name="CUADRO_PROXIMO">[1]!CUADRO_PROXIMO</definedName>
    <definedName name="cuadro_proximo_jcol" localSheetId="11">#N/A</definedName>
    <definedName name="cuadro_proximo_jcol" localSheetId="12">#N/A</definedName>
    <definedName name="cuadro_proximo_jcol">#N/A</definedName>
    <definedName name="DATOS" localSheetId="11">#REF!</definedName>
    <definedName name="DATOS" localSheetId="12">#REF!</definedName>
    <definedName name="DATOS" localSheetId="2">#REF!</definedName>
    <definedName name="DATOS" localSheetId="6">#REF!</definedName>
    <definedName name="DATOS" localSheetId="7">#REF!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[2]Demanda!$D$371:$AA$371</definedName>
    <definedName name="Fecha">[2]I.Precios!$A$1:$A$74</definedName>
    <definedName name="FINALIZAR" localSheetId="0">Indice!FINALIZAR</definedName>
    <definedName name="FINALIZAR" localSheetId="1">'P1'!FINALIZAR</definedName>
    <definedName name="FINALIZAR" localSheetId="11">#N/A</definedName>
    <definedName name="FINALIZAR" localSheetId="12">#N/A</definedName>
    <definedName name="FINALIZAR" localSheetId="13">'P13'!FINALIZAR</definedName>
    <definedName name="FINALIZAR" localSheetId="2">'P2'!FINALIZAR</definedName>
    <definedName name="FINALIZAR" localSheetId="3">'P3'!FINALIZAR</definedName>
    <definedName name="FINALIZAR">[1]!FINALIZAR</definedName>
    <definedName name="finalizar_jcol" localSheetId="11">#N/A</definedName>
    <definedName name="finalizar_jcol" localSheetId="12">#N/A</definedName>
    <definedName name="finalizar_jcol">#N/A</definedName>
    <definedName name="fl" localSheetId="11">#N/A</definedName>
    <definedName name="fl" localSheetId="12">#N/A</definedName>
    <definedName name="fl">#N/A</definedName>
    <definedName name="hola" localSheetId="11">#N/A</definedName>
    <definedName name="hola" localSheetId="12">#N/A</definedName>
    <definedName name="hola">#N/A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'P1'!IMPRESION</definedName>
    <definedName name="IMPRESION" localSheetId="11">#N/A</definedName>
    <definedName name="IMPRESION" localSheetId="12">#N/A</definedName>
    <definedName name="IMPRESION" localSheetId="13">'P13'!IMPRESION</definedName>
    <definedName name="IMPRESION" localSheetId="2">'P2'!IMPRESION</definedName>
    <definedName name="IMPRESION" localSheetId="3">'P3'!IMPRESION</definedName>
    <definedName name="IMPRESION">[1]!IMPRESION</definedName>
    <definedName name="impresion_jcol" localSheetId="11">#N/A</definedName>
    <definedName name="impresion_jcol" localSheetId="12">#N/A</definedName>
    <definedName name="impresion_jcol">#N/A</definedName>
    <definedName name="jkhjklhjkhjkl" localSheetId="11">#N/A</definedName>
    <definedName name="jkhjklhjkhjkl" localSheetId="12">#N/A</definedName>
    <definedName name="jkhjklhjkhjkl">#N/A</definedName>
    <definedName name="MSTR.BANDA_PARA_CONSEJO_PROCESOS" localSheetId="11">#REF!</definedName>
    <definedName name="MSTR.BANDA_PARA_CONSEJO_PROCESOS" localSheetId="12">#REF!</definedName>
    <definedName name="MSTR.BANDA_PARA_CONSEJO_PROCESOS" localSheetId="2">#REF!</definedName>
    <definedName name="MSTR.BANDA_PARA_CONSEJO_PROCESOS" localSheetId="6">#REF!</definedName>
    <definedName name="MSTR.BANDA_PARA_CONSEJO_PROCESOS" localSheetId="7">#REF!</definedName>
    <definedName name="MSTR.BANDA_PARA_CONSEJO_PROCESOS">#REF!</definedName>
    <definedName name="MSTR.BANDA_PARA_CONSEJO_PROCESOS1" localSheetId="11">#REF!</definedName>
    <definedName name="MSTR.BANDA_PARA_CONSEJO_PROCESOS1" localSheetId="12">#REF!</definedName>
    <definedName name="MSTR.BANDA_PARA_CONSEJO_PROCESOS1" localSheetId="2">#REF!</definedName>
    <definedName name="MSTR.BANDA_PARA_CONSEJO_PROCESOS1" localSheetId="6">#REF!</definedName>
    <definedName name="MSTR.BANDA_PARA_CONSEJO_PROCESOS1" localSheetId="7">#REF!</definedName>
    <definedName name="MSTR.BANDA_PARA_CONSEJO_PROCESOS1">#REF!</definedName>
    <definedName name="MSTR.BANDA_PARA_CONSEJO_PROCESOS10" localSheetId="11">#REF!</definedName>
    <definedName name="MSTR.BANDA_PARA_CONSEJO_PROCESOS10" localSheetId="12">#REF!</definedName>
    <definedName name="MSTR.BANDA_PARA_CONSEJO_PROCESOS10" localSheetId="2">#REF!</definedName>
    <definedName name="MSTR.BANDA_PARA_CONSEJO_PROCESOS10" localSheetId="6">#REF!</definedName>
    <definedName name="MSTR.BANDA_PARA_CONSEJO_PROCESOS10" localSheetId="7">#REF!</definedName>
    <definedName name="MSTR.BANDA_PARA_CONSEJO_PROCESOS10">#REF!</definedName>
    <definedName name="MSTR.BANDA_PARA_CONSEJO_PROCESOS2" localSheetId="11">#REF!</definedName>
    <definedName name="MSTR.BANDA_PARA_CONSEJO_PROCESOS2" localSheetId="12">#REF!</definedName>
    <definedName name="MSTR.BANDA_PARA_CONSEJO_PROCESOS2" localSheetId="2">#REF!</definedName>
    <definedName name="MSTR.BANDA_PARA_CONSEJO_PROCESOS2" localSheetId="6">#REF!</definedName>
    <definedName name="MSTR.BANDA_PARA_CONSEJO_PROCESOS2" localSheetId="7">#REF!</definedName>
    <definedName name="MSTR.BANDA_PARA_CONSEJO_PROCESOS2">#REF!</definedName>
    <definedName name="MSTR.BANDA_PARA_CONSEJO_PROCESOS3" localSheetId="11">#REF!</definedName>
    <definedName name="MSTR.BANDA_PARA_CONSEJO_PROCESOS3" localSheetId="12">#REF!</definedName>
    <definedName name="MSTR.BANDA_PARA_CONSEJO_PROCESOS3" localSheetId="2">#REF!</definedName>
    <definedName name="MSTR.BANDA_PARA_CONSEJO_PROCESOS3" localSheetId="6">#REF!</definedName>
    <definedName name="MSTR.BANDA_PARA_CONSEJO_PROCESOS3" localSheetId="7">#REF!</definedName>
    <definedName name="MSTR.BANDA_PARA_CONSEJO_PROCESOS3">#REF!</definedName>
    <definedName name="MSTR.BANDA_PARA_CONSEJO_PROCESOS4" localSheetId="11">#REF!</definedName>
    <definedName name="MSTR.BANDA_PARA_CONSEJO_PROCESOS4" localSheetId="12">#REF!</definedName>
    <definedName name="MSTR.BANDA_PARA_CONSEJO_PROCESOS4" localSheetId="2">#REF!</definedName>
    <definedName name="MSTR.BANDA_PARA_CONSEJO_PROCESOS4" localSheetId="6">#REF!</definedName>
    <definedName name="MSTR.BANDA_PARA_CONSEJO_PROCESOS4" localSheetId="7">#REF!</definedName>
    <definedName name="MSTR.BANDA_PARA_CONSEJO_PROCESOS4">#REF!</definedName>
    <definedName name="MSTR.BANDA_PARA_CONSEJO_PROCESOS5" localSheetId="11">#REF!</definedName>
    <definedName name="MSTR.BANDA_PARA_CONSEJO_PROCESOS5" localSheetId="12">#REF!</definedName>
    <definedName name="MSTR.BANDA_PARA_CONSEJO_PROCESOS5" localSheetId="2">#REF!</definedName>
    <definedName name="MSTR.BANDA_PARA_CONSEJO_PROCESOS5" localSheetId="6">#REF!</definedName>
    <definedName name="MSTR.BANDA_PARA_CONSEJO_PROCESOS5" localSheetId="7">#REF!</definedName>
    <definedName name="MSTR.BANDA_PARA_CONSEJO_PROCESOS5">#REF!</definedName>
    <definedName name="MSTR.BANDA_PARA_CONSEJO_PROCESOS6" localSheetId="11">#REF!</definedName>
    <definedName name="MSTR.BANDA_PARA_CONSEJO_PROCESOS6" localSheetId="12">#REF!</definedName>
    <definedName name="MSTR.BANDA_PARA_CONSEJO_PROCESOS6" localSheetId="2">#REF!</definedName>
    <definedName name="MSTR.BANDA_PARA_CONSEJO_PROCESOS6" localSheetId="6">#REF!</definedName>
    <definedName name="MSTR.BANDA_PARA_CONSEJO_PROCESOS6" localSheetId="7">#REF!</definedName>
    <definedName name="MSTR.BANDA_PARA_CONSEJO_PROCESOS6">#REF!</definedName>
    <definedName name="MSTR.BANDA_PARA_CONSEJO_PROCESOS7" localSheetId="11">#REF!</definedName>
    <definedName name="MSTR.BANDA_PARA_CONSEJO_PROCESOS7" localSheetId="12">#REF!</definedName>
    <definedName name="MSTR.BANDA_PARA_CONSEJO_PROCESOS7" localSheetId="2">#REF!</definedName>
    <definedName name="MSTR.BANDA_PARA_CONSEJO_PROCESOS7" localSheetId="6">#REF!</definedName>
    <definedName name="MSTR.BANDA_PARA_CONSEJO_PROCESOS7" localSheetId="7">#REF!</definedName>
    <definedName name="MSTR.BANDA_PARA_CONSEJO_PROCESOS7">#REF!</definedName>
    <definedName name="MSTR.BANDA_PARA_CONSEJO_PROCESOS8" localSheetId="11">#REF!</definedName>
    <definedName name="MSTR.BANDA_PARA_CONSEJO_PROCESOS8" localSheetId="12">#REF!</definedName>
    <definedName name="MSTR.BANDA_PARA_CONSEJO_PROCESOS8" localSheetId="2">#REF!</definedName>
    <definedName name="MSTR.BANDA_PARA_CONSEJO_PROCESOS8" localSheetId="6">#REF!</definedName>
    <definedName name="MSTR.BANDA_PARA_CONSEJO_PROCESOS8" localSheetId="7">#REF!</definedName>
    <definedName name="MSTR.BANDA_PARA_CONSEJO_PROCESOS8">#REF!</definedName>
    <definedName name="MSTR.BANDA_PARA_CONSEJO_PROCESOS9" localSheetId="11">#REF!</definedName>
    <definedName name="MSTR.BANDA_PARA_CONSEJO_PROCESOS9" localSheetId="12">#REF!</definedName>
    <definedName name="MSTR.BANDA_PARA_CONSEJO_PROCESOS9" localSheetId="2">#REF!</definedName>
    <definedName name="MSTR.BANDA_PARA_CONSEJO_PROCESOS9" localSheetId="6">#REF!</definedName>
    <definedName name="MSTR.BANDA_PARA_CONSEJO_PROCESOS9" localSheetId="7">#REF!</definedName>
    <definedName name="MSTR.BANDA_PARA_CONSEJO_PROCESOS9">#REF!</definedName>
    <definedName name="MSTR.Liquidación_por_Segmentos" localSheetId="11">#REF!</definedName>
    <definedName name="MSTR.Liquidación_por_Segmentos" localSheetId="12">#REF!</definedName>
    <definedName name="MSTR.Liquidación_por_Segmentos" localSheetId="2">#REF!</definedName>
    <definedName name="MSTR.Liquidación_por_Segmentos" localSheetId="6">#REF!</definedName>
    <definedName name="MSTR.Liquidación_por_Segmentos" localSheetId="7">#REF!</definedName>
    <definedName name="MSTR.Liquidación_por_Segmentos">#REF!</definedName>
    <definedName name="MSTR.Liquidación_por_Segmentos1" localSheetId="11">#REF!</definedName>
    <definedName name="MSTR.Liquidación_por_Segmentos1" localSheetId="12">#REF!</definedName>
    <definedName name="MSTR.Liquidación_por_Segmentos1" localSheetId="2">#REF!</definedName>
    <definedName name="MSTR.Liquidación_por_Segmentos1" localSheetId="6">#REF!</definedName>
    <definedName name="MSTR.Liquidación_por_Segmentos1" localSheetId="7">#REF!</definedName>
    <definedName name="MSTR.Liquidación_por_Segmentos1">#REF!</definedName>
    <definedName name="MSTR.Liquidación_por_Segmentos10" localSheetId="11">#REF!</definedName>
    <definedName name="MSTR.Liquidación_por_Segmentos10" localSheetId="12">#REF!</definedName>
    <definedName name="MSTR.Liquidación_por_Segmentos10" localSheetId="2">#REF!</definedName>
    <definedName name="MSTR.Liquidación_por_Segmentos10" localSheetId="6">#REF!</definedName>
    <definedName name="MSTR.Liquidación_por_Segmentos10" localSheetId="7">#REF!</definedName>
    <definedName name="MSTR.Liquidación_por_Segmentos10">#REF!</definedName>
    <definedName name="MSTR.Liquidación_por_Segmentos11" localSheetId="11">#REF!</definedName>
    <definedName name="MSTR.Liquidación_por_Segmentos11" localSheetId="12">#REF!</definedName>
    <definedName name="MSTR.Liquidación_por_Segmentos11" localSheetId="2">#REF!</definedName>
    <definedName name="MSTR.Liquidación_por_Segmentos11" localSheetId="6">#REF!</definedName>
    <definedName name="MSTR.Liquidación_por_Segmentos11" localSheetId="7">#REF!</definedName>
    <definedName name="MSTR.Liquidación_por_Segmentos11">#REF!</definedName>
    <definedName name="MSTR.Liquidación_por_Segmentos2" localSheetId="11">#REF!</definedName>
    <definedName name="MSTR.Liquidación_por_Segmentos2" localSheetId="12">#REF!</definedName>
    <definedName name="MSTR.Liquidación_por_Segmentos2" localSheetId="2">#REF!</definedName>
    <definedName name="MSTR.Liquidación_por_Segmentos2" localSheetId="6">#REF!</definedName>
    <definedName name="MSTR.Liquidación_por_Segmentos2" localSheetId="7">#REF!</definedName>
    <definedName name="MSTR.Liquidación_por_Segmentos2">#REF!</definedName>
    <definedName name="MSTR.Liquidación_por_Segmentos3" localSheetId="11">#REF!</definedName>
    <definedName name="MSTR.Liquidación_por_Segmentos3" localSheetId="12">#REF!</definedName>
    <definedName name="MSTR.Liquidación_por_Segmentos3" localSheetId="2">#REF!</definedName>
    <definedName name="MSTR.Liquidación_por_Segmentos3" localSheetId="6">#REF!</definedName>
    <definedName name="MSTR.Liquidación_por_Segmentos3" localSheetId="7">#REF!</definedName>
    <definedName name="MSTR.Liquidación_por_Segmentos3">#REF!</definedName>
    <definedName name="MSTR.Liquidación_por_Segmentos4" localSheetId="11">#REF!</definedName>
    <definedName name="MSTR.Liquidación_por_Segmentos4" localSheetId="12">#REF!</definedName>
    <definedName name="MSTR.Liquidación_por_Segmentos4" localSheetId="2">#REF!</definedName>
    <definedName name="MSTR.Liquidación_por_Segmentos4" localSheetId="6">#REF!</definedName>
    <definedName name="MSTR.Liquidación_por_Segmentos4" localSheetId="7">#REF!</definedName>
    <definedName name="MSTR.Liquidación_por_Segmentos4">#REF!</definedName>
    <definedName name="MSTR.Liquidación_por_Segmentos5" localSheetId="11">#REF!</definedName>
    <definedName name="MSTR.Liquidación_por_Segmentos5" localSheetId="12">#REF!</definedName>
    <definedName name="MSTR.Liquidación_por_Segmentos5" localSheetId="2">#REF!</definedName>
    <definedName name="MSTR.Liquidación_por_Segmentos5" localSheetId="6">#REF!</definedName>
    <definedName name="MSTR.Liquidación_por_Segmentos5" localSheetId="7">#REF!</definedName>
    <definedName name="MSTR.Liquidación_por_Segmentos5">#REF!</definedName>
    <definedName name="MSTR.Liquidación_por_Segmentos6" localSheetId="11">#REF!</definedName>
    <definedName name="MSTR.Liquidación_por_Segmentos6" localSheetId="12">#REF!</definedName>
    <definedName name="MSTR.Liquidación_por_Segmentos6" localSheetId="2">#REF!</definedName>
    <definedName name="MSTR.Liquidación_por_Segmentos6" localSheetId="6">#REF!</definedName>
    <definedName name="MSTR.Liquidación_por_Segmentos6" localSheetId="7">#REF!</definedName>
    <definedName name="MSTR.Liquidación_por_Segmentos6">#REF!</definedName>
    <definedName name="MSTR.Liquidación_por_Segmentos7" localSheetId="11">#REF!</definedName>
    <definedName name="MSTR.Liquidación_por_Segmentos7" localSheetId="12">#REF!</definedName>
    <definedName name="MSTR.Liquidación_por_Segmentos7" localSheetId="2">#REF!</definedName>
    <definedName name="MSTR.Liquidación_por_Segmentos7" localSheetId="6">#REF!</definedName>
    <definedName name="MSTR.Liquidación_por_Segmentos7" localSheetId="7">#REF!</definedName>
    <definedName name="MSTR.Liquidación_por_Segmentos7">#REF!</definedName>
    <definedName name="MSTR.Liquidación_por_Segmentos8" localSheetId="11">#REF!</definedName>
    <definedName name="MSTR.Liquidación_por_Segmentos8" localSheetId="12">#REF!</definedName>
    <definedName name="MSTR.Liquidación_por_Segmentos8" localSheetId="2">#REF!</definedName>
    <definedName name="MSTR.Liquidación_por_Segmentos8" localSheetId="6">#REF!</definedName>
    <definedName name="MSTR.Liquidación_por_Segmentos8" localSheetId="7">#REF!</definedName>
    <definedName name="MSTR.Liquidación_por_Segmentos8">#REF!</definedName>
    <definedName name="MSTR.Liquidación_por_Segmentos9" localSheetId="11">#REF!</definedName>
    <definedName name="MSTR.Liquidación_por_Segmentos9" localSheetId="12">#REF!</definedName>
    <definedName name="MSTR.Liquidación_por_Segmentos9" localSheetId="2">#REF!</definedName>
    <definedName name="MSTR.Liquidación_por_Segmentos9" localSheetId="6">#REF!</definedName>
    <definedName name="MSTR.Liquidación_por_Segmentos9" localSheetId="7">#REF!</definedName>
    <definedName name="MSTR.Liquidación_por_Segmentos9">#REF!</definedName>
    <definedName name="MSTR.Serie_Balance_Nuevo_Energía_Eléctrica_Mensual.1" localSheetId="2">#REF!</definedName>
    <definedName name="MSTR.Serie_Balance_Nuevo_Energía_Eléctrica_Mensual.1" localSheetId="6">#REF!</definedName>
    <definedName name="MSTR.Serie_Balance_Nuevo_Energía_Eléctrica_Mensual.1" localSheetId="7">#REF!</definedName>
    <definedName name="MSTR.Serie_Balance_Nuevo_Energía_Eléctrica_Mensual.1">#REF!</definedName>
    <definedName name="MSTR.Serie_Balance_Nuevo_Energía_Eléctrica_Mes_Baleares" localSheetId="2">#REF!</definedName>
    <definedName name="MSTR.Serie_Balance_Nuevo_Energía_Eléctrica_Mes_Baleares" localSheetId="6">#REF!</definedName>
    <definedName name="MSTR.Serie_Balance_Nuevo_Energía_Eléctrica_Mes_Baleares" localSheetId="7">#REF!</definedName>
    <definedName name="MSTR.Serie_Balance_Nuevo_Energía_Eléctrica_Mes_Baleares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'P1'!nnn</definedName>
    <definedName name="nnn" localSheetId="13">'P13'!nnn</definedName>
    <definedName name="nnn" localSheetId="2">'P2'!nnn</definedName>
    <definedName name="nnn" localSheetId="3">'P3'!nnn</definedName>
    <definedName name="nnn">[1]!nnn</definedName>
    <definedName name="nnnn" localSheetId="0">Indice!nnnn</definedName>
    <definedName name="nnnn" localSheetId="1">'P1'!nnnn</definedName>
    <definedName name="nnnn" localSheetId="13">'P13'!nnnn</definedName>
    <definedName name="nnnn" localSheetId="2">'P2'!nnnn</definedName>
    <definedName name="nnnn" localSheetId="3">'P3'!nnnn</definedName>
    <definedName name="nnnn">[1]!nnnn</definedName>
    <definedName name="nu" localSheetId="0">Indice!nu</definedName>
    <definedName name="nu" localSheetId="13">'P13'!nu</definedName>
    <definedName name="nu" localSheetId="2">'P2'!nu</definedName>
    <definedName name="nu" localSheetId="3">'P3'!nu</definedName>
    <definedName name="nu">[1]!nu</definedName>
    <definedName name="nuevo" localSheetId="11">#N/A</definedName>
    <definedName name="nuevo" localSheetId="12">#N/A</definedName>
    <definedName name="nuevo">#N/A</definedName>
    <definedName name="PRINCIPAL" localSheetId="0">Indice!PRINCIPAL</definedName>
    <definedName name="PRINCIPAL" localSheetId="1">'P1'!PRINCIPAL</definedName>
    <definedName name="PRINCIPAL" localSheetId="11">#N/A</definedName>
    <definedName name="PRINCIPAL" localSheetId="12">#N/A</definedName>
    <definedName name="PRINCIPAL" localSheetId="13">'P13'!PRINCIPAL</definedName>
    <definedName name="PRINCIPAL" localSheetId="2">'P2'!PRINCIPAL</definedName>
    <definedName name="PRINCIPAL" localSheetId="3">'P3'!PRINCIPAL</definedName>
    <definedName name="PRINCIPAL">[1]!PRINCIPAL</definedName>
    <definedName name="principal_jcol" localSheetId="11">#N/A</definedName>
    <definedName name="principal_jcol" localSheetId="12">#N/A</definedName>
    <definedName name="principal_jcol">#N/A</definedName>
    <definedName name="rosa" localSheetId="0">Indice!rosa</definedName>
    <definedName name="rosa" localSheetId="13">'P13'!rosa</definedName>
    <definedName name="rosa" localSheetId="2">'P2'!rosa</definedName>
    <definedName name="rosa" localSheetId="3">'P3'!rosa</definedName>
    <definedName name="rosa">[1]!rosa</definedName>
    <definedName name="rosa2" localSheetId="0">Indice!rosa2</definedName>
    <definedName name="rosa2" localSheetId="13">'P13'!rosa2</definedName>
    <definedName name="rosa2" localSheetId="2">'P2'!rosa2</definedName>
    <definedName name="rosa2" localSheetId="3">'P3'!rosa2</definedName>
    <definedName name="rosa2">[1]!rosa2</definedName>
    <definedName name="v" localSheetId="12">#N/A</definedName>
    <definedName name="v">#N/A</definedName>
    <definedName name="VV" localSheetId="0">Indice!VV</definedName>
    <definedName name="VV" localSheetId="13">'P13'!VV</definedName>
    <definedName name="VV" localSheetId="2">'P2'!VV</definedName>
    <definedName name="VV" localSheetId="3">'P3'!VV</definedName>
    <definedName name="VV">[1]!VV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 localSheetId="13">'P13'!x</definedName>
    <definedName name="x" localSheetId="2">'P2'!x</definedName>
    <definedName name="x" localSheetId="3">'P3'!x</definedName>
    <definedName name="x">[1]!x</definedName>
    <definedName name="XX" localSheetId="0">Indice!XX</definedName>
    <definedName name="XX" localSheetId="1">'P1'!XX</definedName>
    <definedName name="XX" localSheetId="13">'P13'!XX</definedName>
    <definedName name="XX" localSheetId="2">'P2'!XX</definedName>
    <definedName name="XX" localSheetId="3">'P3'!XX</definedName>
    <definedName name="XX">[1]!XX</definedName>
    <definedName name="xxx" localSheetId="0">Indice!xxx</definedName>
    <definedName name="xxx" localSheetId="1">'P1'!xxx</definedName>
    <definedName name="xxx" localSheetId="13">'P13'!xxx</definedName>
    <definedName name="xxx" localSheetId="2">'P2'!xxx</definedName>
    <definedName name="xxx" localSheetId="3">'P3'!xxx</definedName>
    <definedName name="xxx">[1]!xxx</definedName>
    <definedName name="XXXX" localSheetId="0">Indice!XXXX</definedName>
    <definedName name="XXXX" localSheetId="13">'P13'!XXXX</definedName>
    <definedName name="XXXX" localSheetId="2">'P2'!XXXX</definedName>
    <definedName name="XXXX" localSheetId="3">'P3'!XXXX</definedName>
    <definedName name="XXXX">[1]!XXXX</definedName>
    <definedName name="xxxxx" localSheetId="0">Indice!xxxxx</definedName>
    <definedName name="xxxxx" localSheetId="13">'P13'!xxxxx</definedName>
    <definedName name="xxxxx" localSheetId="2">'P2'!xxxxx</definedName>
    <definedName name="xxxxx" localSheetId="3">'P3'!xxxxx</definedName>
    <definedName name="xxxxx">[1]!xxxxx</definedName>
    <definedName name="Z_22B26D9C_611A_11D3_B8AC_0008C7298EBA_.wvu.PrintArea" localSheetId="0" hidden="1">Indice!$A$1:$E$7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43" l="1"/>
  <c r="E70" i="43"/>
  <c r="F76" i="43" l="1"/>
  <c r="H76" i="43"/>
  <c r="J75" i="43"/>
  <c r="J74" i="43"/>
  <c r="J73" i="43"/>
  <c r="J72" i="43"/>
  <c r="J71" i="43"/>
  <c r="J70" i="43"/>
  <c r="H75" i="43"/>
  <c r="H74" i="43"/>
  <c r="H73" i="43"/>
  <c r="H72" i="43"/>
  <c r="H71" i="43"/>
  <c r="H70" i="43"/>
  <c r="F75" i="43"/>
  <c r="F74" i="43"/>
  <c r="F72" i="43"/>
  <c r="F71" i="43"/>
  <c r="F70" i="43"/>
  <c r="I53" i="43" l="1"/>
  <c r="E189" i="41"/>
  <c r="C197" i="41" l="1"/>
  <c r="D189" i="41"/>
  <c r="F51" i="41" l="1"/>
  <c r="G6" i="41" l="1"/>
  <c r="G5" i="41"/>
  <c r="C146" i="41" l="1"/>
  <c r="F21" i="6" l="1"/>
  <c r="C118" i="41" l="1"/>
  <c r="D118" i="41"/>
  <c r="E118" i="41"/>
  <c r="F118" i="41"/>
  <c r="G118" i="41"/>
  <c r="H118" i="41"/>
  <c r="I118" i="41"/>
  <c r="J118" i="41"/>
  <c r="K118" i="41"/>
  <c r="L118" i="41"/>
  <c r="M118" i="41"/>
  <c r="N118" i="41"/>
  <c r="C119" i="41"/>
  <c r="D119" i="41"/>
  <c r="E119" i="41"/>
  <c r="F119" i="41"/>
  <c r="G119" i="41"/>
  <c r="H119" i="41"/>
  <c r="I119" i="41"/>
  <c r="J119" i="41"/>
  <c r="K119" i="41"/>
  <c r="L119" i="41"/>
  <c r="M119" i="41"/>
  <c r="N119" i="41"/>
  <c r="O119" i="41"/>
  <c r="O118" i="41"/>
  <c r="O121" i="41" l="1"/>
  <c r="K121" i="41"/>
  <c r="K122" i="41" s="1"/>
  <c r="G121" i="41"/>
  <c r="G122" i="41" s="1"/>
  <c r="C121" i="41"/>
  <c r="C122" i="41" s="1"/>
  <c r="I121" i="41"/>
  <c r="I122" i="41" s="1"/>
  <c r="E121" i="41"/>
  <c r="E122" i="41" s="1"/>
  <c r="N121" i="41"/>
  <c r="N122" i="41" s="1"/>
  <c r="J121" i="41"/>
  <c r="J122" i="41" s="1"/>
  <c r="F121" i="41"/>
  <c r="F122" i="41" s="1"/>
  <c r="M121" i="41"/>
  <c r="M122" i="41" s="1"/>
  <c r="L121" i="41"/>
  <c r="L122" i="41" s="1"/>
  <c r="H121" i="41"/>
  <c r="H122" i="41" s="1"/>
  <c r="D121" i="41"/>
  <c r="D122" i="41" s="1"/>
  <c r="AA193" i="41"/>
  <c r="F35" i="41" l="1"/>
  <c r="C57" i="41" l="1"/>
  <c r="C41" i="41"/>
  <c r="D146" i="41" l="1"/>
  <c r="E146" i="41"/>
  <c r="F146" i="41"/>
  <c r="G146" i="41"/>
  <c r="H146" i="41"/>
  <c r="I146" i="41"/>
  <c r="J146" i="41"/>
  <c r="K146" i="41"/>
  <c r="L146" i="41"/>
  <c r="M146" i="41"/>
  <c r="N146" i="41"/>
  <c r="O146" i="41"/>
  <c r="C145" i="41"/>
  <c r="D145" i="41"/>
  <c r="E145" i="41"/>
  <c r="F145" i="41"/>
  <c r="G145" i="41"/>
  <c r="H145" i="41"/>
  <c r="I145" i="41"/>
  <c r="J145" i="41"/>
  <c r="K145" i="41"/>
  <c r="L145" i="41"/>
  <c r="M145" i="41"/>
  <c r="N145" i="41"/>
  <c r="O145" i="41"/>
  <c r="F54" i="41" l="1"/>
  <c r="F38" i="41" l="1"/>
  <c r="C21" i="41"/>
  <c r="F37" i="41" l="1"/>
  <c r="C49" i="41"/>
  <c r="F53" i="41"/>
  <c r="C65" i="41"/>
  <c r="O122" i="41"/>
  <c r="C88" i="41" l="1"/>
  <c r="D88" i="41"/>
  <c r="E88" i="41"/>
  <c r="F88" i="41"/>
  <c r="G88" i="41"/>
  <c r="H88" i="41"/>
  <c r="I88" i="41"/>
  <c r="J88" i="41"/>
  <c r="K88" i="41"/>
  <c r="L88" i="41"/>
  <c r="M88" i="41"/>
  <c r="N88" i="41"/>
  <c r="C89" i="41"/>
  <c r="D89" i="41"/>
  <c r="E89" i="41"/>
  <c r="F89" i="41"/>
  <c r="G89" i="41"/>
  <c r="H89" i="41"/>
  <c r="I89" i="41"/>
  <c r="J89" i="41"/>
  <c r="K89" i="41"/>
  <c r="L89" i="41"/>
  <c r="M89" i="41"/>
  <c r="N89" i="41"/>
  <c r="O89" i="41"/>
  <c r="O88" i="41"/>
  <c r="G91" i="41" l="1"/>
  <c r="N91" i="41"/>
  <c r="J91" i="41"/>
  <c r="F91" i="41"/>
  <c r="K91" i="41"/>
  <c r="M91" i="41"/>
  <c r="I91" i="41"/>
  <c r="E91" i="41"/>
  <c r="C91" i="41"/>
  <c r="O91" i="41"/>
  <c r="L91" i="41"/>
  <c r="H91" i="41"/>
  <c r="D91" i="41"/>
  <c r="C29" i="41"/>
  <c r="C27" i="41"/>
  <c r="C26" i="41"/>
  <c r="C32" i="41" l="1"/>
  <c r="C31" i="41"/>
  <c r="C30" i="41"/>
  <c r="C28" i="41"/>
  <c r="C25" i="41"/>
  <c r="C23" i="41"/>
  <c r="C24" i="41"/>
  <c r="C22" i="41"/>
  <c r="C33" i="41" l="1"/>
  <c r="D21" i="41" s="1"/>
  <c r="E76" i="43"/>
  <c r="D24" i="41" l="1"/>
  <c r="D23" i="41"/>
  <c r="D22" i="41"/>
  <c r="I5" i="43"/>
  <c r="I6" i="43"/>
  <c r="I7" i="43"/>
  <c r="I8" i="43"/>
  <c r="I9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I52" i="43"/>
  <c r="C17" i="41" l="1"/>
  <c r="D11" i="41" s="1"/>
  <c r="C20" i="6" l="1"/>
  <c r="C92" i="41" l="1"/>
  <c r="K70" i="43" l="1"/>
  <c r="K71" i="43"/>
  <c r="K72" i="43"/>
  <c r="K73" i="43"/>
  <c r="K74" i="43"/>
  <c r="K75" i="43"/>
  <c r="O148" i="41" l="1"/>
  <c r="C76" i="43"/>
  <c r="D76" i="43"/>
  <c r="G76" i="43"/>
  <c r="I76" i="43"/>
  <c r="F197" i="41"/>
  <c r="G197" i="41"/>
  <c r="I197" i="41"/>
  <c r="J197" i="41"/>
  <c r="M197" i="41"/>
  <c r="N197" i="41"/>
  <c r="Q197" i="41"/>
  <c r="R197" i="41"/>
  <c r="V197" i="41"/>
  <c r="W197" i="41"/>
  <c r="Y197" i="41"/>
  <c r="Z197" i="41"/>
  <c r="E148" i="41"/>
  <c r="I148" i="41"/>
  <c r="J148" i="41"/>
  <c r="M148" i="41"/>
  <c r="N148" i="41"/>
  <c r="M149" i="41"/>
  <c r="D92" i="41"/>
  <c r="E92" i="41"/>
  <c r="F92" i="41"/>
  <c r="G92" i="41"/>
  <c r="H92" i="41"/>
  <c r="I92" i="41"/>
  <c r="J92" i="41"/>
  <c r="K92" i="41"/>
  <c r="L92" i="41"/>
  <c r="M92" i="41"/>
  <c r="N92" i="41"/>
  <c r="O92" i="41"/>
  <c r="D12" i="41"/>
  <c r="L197" i="41" l="1"/>
  <c r="D197" i="41"/>
  <c r="S197" i="41"/>
  <c r="O197" i="41"/>
  <c r="K197" i="41"/>
  <c r="X197" i="41"/>
  <c r="P197" i="41"/>
  <c r="H197" i="41"/>
  <c r="T197" i="41"/>
  <c r="AA194" i="41"/>
  <c r="AA197" i="41" s="1"/>
  <c r="U197" i="41"/>
  <c r="E197" i="41"/>
  <c r="D13" i="41"/>
  <c r="D7" i="41"/>
  <c r="D16" i="41"/>
  <c r="D6" i="41"/>
  <c r="D15" i="41"/>
  <c r="D10" i="41"/>
  <c r="D5" i="41"/>
  <c r="D14" i="41"/>
  <c r="D8" i="41"/>
  <c r="K76" i="43"/>
  <c r="J76" i="43" s="1"/>
  <c r="E149" i="41"/>
  <c r="K148" i="41"/>
  <c r="G148" i="41"/>
  <c r="C148" i="41"/>
  <c r="L149" i="41"/>
  <c r="H149" i="41"/>
  <c r="D149" i="41"/>
  <c r="I149" i="41"/>
  <c r="F148" i="41"/>
  <c r="O149" i="41"/>
  <c r="K149" i="41"/>
  <c r="G149" i="41"/>
  <c r="C149" i="41"/>
  <c r="L148" i="41"/>
  <c r="H148" i="41"/>
  <c r="D148" i="41"/>
  <c r="N149" i="41"/>
  <c r="J149" i="41"/>
  <c r="F149" i="41"/>
  <c r="D28" i="41"/>
  <c r="J21" i="6"/>
  <c r="H21" i="6"/>
  <c r="D32" i="41" l="1"/>
  <c r="D30" i="41"/>
  <c r="D31" i="41"/>
  <c r="D29" i="41"/>
  <c r="D26" i="41"/>
  <c r="D9" i="41"/>
  <c r="D17" i="41" s="1"/>
  <c r="D27" i="41"/>
  <c r="D25" i="41" l="1"/>
  <c r="G22" i="41"/>
  <c r="K8" i="6"/>
  <c r="I8" i="6"/>
  <c r="G21" i="41" l="1"/>
  <c r="D33" i="41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N64" i="21" l="1"/>
  <c r="O64" i="21"/>
  <c r="O8" i="20" l="1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33" i="20"/>
  <c r="O332" i="20"/>
  <c r="O331" i="20"/>
  <c r="O330" i="20"/>
  <c r="O329" i="20"/>
  <c r="O328" i="20"/>
  <c r="O327" i="20"/>
  <c r="O326" i="20"/>
  <c r="O325" i="20"/>
  <c r="O324" i="20"/>
  <c r="O323" i="20"/>
  <c r="O322" i="20"/>
  <c r="O321" i="20"/>
  <c r="O320" i="20"/>
  <c r="O319" i="20"/>
  <c r="O318" i="20"/>
  <c r="O317" i="20"/>
  <c r="O316" i="20"/>
  <c r="O315" i="20"/>
  <c r="O314" i="20"/>
  <c r="O313" i="20"/>
  <c r="O312" i="20"/>
  <c r="O311" i="20"/>
  <c r="O310" i="20"/>
  <c r="O309" i="20"/>
  <c r="O308" i="20"/>
  <c r="O307" i="20"/>
  <c r="O306" i="20"/>
  <c r="O305" i="20"/>
  <c r="O304" i="20"/>
  <c r="O303" i="20"/>
  <c r="O302" i="20"/>
  <c r="O301" i="20"/>
  <c r="O300" i="20"/>
  <c r="O299" i="20"/>
  <c r="O298" i="20"/>
  <c r="O297" i="20"/>
  <c r="O296" i="20"/>
  <c r="O295" i="20"/>
  <c r="O294" i="20"/>
  <c r="O293" i="20"/>
  <c r="O292" i="20"/>
  <c r="O291" i="20"/>
  <c r="O290" i="20"/>
  <c r="O289" i="20"/>
  <c r="O288" i="20"/>
  <c r="O287" i="20"/>
  <c r="O286" i="20"/>
  <c r="O285" i="20"/>
  <c r="O284" i="20"/>
  <c r="O283" i="20"/>
  <c r="O282" i="20"/>
  <c r="O281" i="20"/>
  <c r="O280" i="20"/>
  <c r="O279" i="20"/>
  <c r="O278" i="20"/>
  <c r="O277" i="20"/>
  <c r="O276" i="20"/>
  <c r="O275" i="20"/>
  <c r="O274" i="20"/>
  <c r="O273" i="20"/>
  <c r="O272" i="20"/>
  <c r="O271" i="20"/>
  <c r="O270" i="20"/>
  <c r="O269" i="20"/>
  <c r="O268" i="20"/>
  <c r="O267" i="20"/>
  <c r="O266" i="20"/>
  <c r="O265" i="20"/>
  <c r="O264" i="20"/>
  <c r="O263" i="20"/>
  <c r="O262" i="20"/>
  <c r="O261" i="20"/>
  <c r="O260" i="20"/>
  <c r="O259" i="20"/>
  <c r="O258" i="20"/>
  <c r="O257" i="20"/>
  <c r="O256" i="20"/>
  <c r="O255" i="20"/>
  <c r="O254" i="20"/>
  <c r="O253" i="20"/>
  <c r="O252" i="20"/>
  <c r="O251" i="20"/>
  <c r="O250" i="20"/>
  <c r="O249" i="20"/>
  <c r="O248" i="20"/>
  <c r="O247" i="20"/>
  <c r="O246" i="20"/>
  <c r="O245" i="20"/>
  <c r="O244" i="20"/>
  <c r="O243" i="20"/>
  <c r="O242" i="20"/>
  <c r="O241" i="20"/>
  <c r="O240" i="20"/>
  <c r="O239" i="20"/>
  <c r="O238" i="20"/>
  <c r="O237" i="20"/>
  <c r="O236" i="20"/>
  <c r="O235" i="20"/>
  <c r="O234" i="20"/>
  <c r="O233" i="20"/>
  <c r="O232" i="20"/>
  <c r="O231" i="20"/>
  <c r="O230" i="20"/>
  <c r="O229" i="20"/>
  <c r="O228" i="20"/>
  <c r="O227" i="20"/>
  <c r="O226" i="20"/>
  <c r="O225" i="20"/>
  <c r="O224" i="20"/>
  <c r="O223" i="20"/>
  <c r="O222" i="20"/>
  <c r="O221" i="20"/>
  <c r="O220" i="20"/>
  <c r="O219" i="20"/>
  <c r="O218" i="20"/>
  <c r="O217" i="20"/>
  <c r="O216" i="20"/>
  <c r="O215" i="20"/>
  <c r="O214" i="20"/>
  <c r="O213" i="20"/>
  <c r="O212" i="20"/>
  <c r="O211" i="20"/>
  <c r="O210" i="20"/>
  <c r="O209" i="20"/>
  <c r="O208" i="20"/>
  <c r="O207" i="20"/>
  <c r="O206" i="20"/>
  <c r="O205" i="20"/>
  <c r="O204" i="20"/>
  <c r="O203" i="20"/>
  <c r="O202" i="20"/>
  <c r="O201" i="20"/>
  <c r="O200" i="20"/>
  <c r="O199" i="20"/>
  <c r="O198" i="20"/>
  <c r="O197" i="20"/>
  <c r="O196" i="20"/>
  <c r="O195" i="20"/>
  <c r="O194" i="20"/>
  <c r="O193" i="20"/>
  <c r="O192" i="20"/>
  <c r="O191" i="20"/>
  <c r="O190" i="20"/>
  <c r="O189" i="20"/>
  <c r="O188" i="20"/>
  <c r="O187" i="20"/>
  <c r="O186" i="20"/>
  <c r="O185" i="20"/>
  <c r="O184" i="20"/>
  <c r="O183" i="20"/>
  <c r="O182" i="20"/>
  <c r="O181" i="20"/>
  <c r="O180" i="20"/>
  <c r="O179" i="20"/>
  <c r="O178" i="20"/>
  <c r="O177" i="20"/>
  <c r="O176" i="20"/>
  <c r="O175" i="20"/>
  <c r="O174" i="20"/>
  <c r="O173" i="20"/>
  <c r="O172" i="20"/>
  <c r="O171" i="20"/>
  <c r="O170" i="20"/>
  <c r="O169" i="20"/>
  <c r="O168" i="20"/>
  <c r="O167" i="20"/>
  <c r="O166" i="20"/>
  <c r="O165" i="20"/>
  <c r="O164" i="20"/>
  <c r="O163" i="20"/>
  <c r="O162" i="20"/>
  <c r="O161" i="20"/>
  <c r="O160" i="20"/>
  <c r="O159" i="20"/>
  <c r="O158" i="20"/>
  <c r="O157" i="20"/>
  <c r="O156" i="20"/>
  <c r="O155" i="20"/>
  <c r="O154" i="20"/>
  <c r="O153" i="20"/>
  <c r="O152" i="20"/>
  <c r="O151" i="20"/>
  <c r="O150" i="20"/>
  <c r="O149" i="20"/>
  <c r="O148" i="20"/>
  <c r="O147" i="20"/>
  <c r="O146" i="20"/>
  <c r="O145" i="20"/>
  <c r="O144" i="20"/>
  <c r="O143" i="20"/>
  <c r="O142" i="20"/>
  <c r="O141" i="20"/>
  <c r="O140" i="20"/>
  <c r="O139" i="20"/>
  <c r="O138" i="20"/>
  <c r="O137" i="20"/>
  <c r="O136" i="20"/>
  <c r="O135" i="20"/>
  <c r="O134" i="20"/>
  <c r="O133" i="20"/>
  <c r="O132" i="20"/>
  <c r="O131" i="20"/>
  <c r="O130" i="20"/>
  <c r="O129" i="20"/>
  <c r="O128" i="20"/>
  <c r="O127" i="20"/>
  <c r="O126" i="20"/>
  <c r="O125" i="20"/>
  <c r="O124" i="20"/>
  <c r="O123" i="20"/>
  <c r="O122" i="20"/>
  <c r="O121" i="20"/>
  <c r="O120" i="20"/>
  <c r="O119" i="20"/>
  <c r="O118" i="20"/>
  <c r="O117" i="20"/>
  <c r="O116" i="20"/>
  <c r="O115" i="20"/>
  <c r="O114" i="20"/>
  <c r="O113" i="20"/>
  <c r="O112" i="20"/>
  <c r="O111" i="20"/>
  <c r="O110" i="20"/>
  <c r="O109" i="20"/>
  <c r="O108" i="20"/>
  <c r="O107" i="20"/>
  <c r="O106" i="20"/>
  <c r="O105" i="20"/>
  <c r="O104" i="20"/>
  <c r="O103" i="20"/>
  <c r="O102" i="20"/>
  <c r="O101" i="20"/>
  <c r="O100" i="20"/>
  <c r="O99" i="20"/>
  <c r="O98" i="20"/>
  <c r="O97" i="20"/>
  <c r="O96" i="20"/>
  <c r="O95" i="20"/>
  <c r="O94" i="20"/>
  <c r="O93" i="20"/>
  <c r="O92" i="20"/>
  <c r="O91" i="20"/>
  <c r="O90" i="20"/>
  <c r="O89" i="20"/>
  <c r="O88" i="20"/>
  <c r="O87" i="20"/>
  <c r="O86" i="20"/>
  <c r="O85" i="20"/>
  <c r="O84" i="20"/>
  <c r="O83" i="20"/>
  <c r="O82" i="20"/>
  <c r="O81" i="20"/>
  <c r="O80" i="20"/>
  <c r="O79" i="20"/>
  <c r="O78" i="20"/>
  <c r="O77" i="20"/>
  <c r="O76" i="20"/>
  <c r="O75" i="20"/>
  <c r="O74" i="20"/>
  <c r="O73" i="20"/>
  <c r="O72" i="20"/>
  <c r="O71" i="20"/>
  <c r="O70" i="20"/>
  <c r="O69" i="20"/>
  <c r="O68" i="20"/>
  <c r="O67" i="20"/>
  <c r="O66" i="20"/>
  <c r="O65" i="20"/>
  <c r="O64" i="20"/>
  <c r="O63" i="20"/>
  <c r="O62" i="20"/>
  <c r="O61" i="20"/>
  <c r="O60" i="20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</calcChain>
</file>

<file path=xl/sharedStrings.xml><?xml version="1.0" encoding="utf-8"?>
<sst xmlns="http://schemas.openxmlformats.org/spreadsheetml/2006/main" count="817" uniqueCount="543">
  <si>
    <t>GWh</t>
  </si>
  <si>
    <t>Boletín mensual</t>
  </si>
  <si>
    <t>Hidráulica</t>
  </si>
  <si>
    <t>Nuclear</t>
  </si>
  <si>
    <t>Carbón</t>
  </si>
  <si>
    <t>Eólica</t>
  </si>
  <si>
    <t>Solar fotovoltaica</t>
  </si>
  <si>
    <t>Solar térmica</t>
  </si>
  <si>
    <t>Otras renovables</t>
  </si>
  <si>
    <t>Cogeneración</t>
  </si>
  <si>
    <t>Generación</t>
  </si>
  <si>
    <t>Ciclo combinado</t>
  </si>
  <si>
    <t>Consumos en bombeo</t>
  </si>
  <si>
    <t>Demanda (b.c.)</t>
  </si>
  <si>
    <t>%</t>
  </si>
  <si>
    <t>Total</t>
  </si>
  <si>
    <t>No renovables</t>
  </si>
  <si>
    <t>Renovables</t>
  </si>
  <si>
    <t>-</t>
  </si>
  <si>
    <t>Fecha</t>
  </si>
  <si>
    <t>Dia</t>
  </si>
  <si>
    <t>Sin emisiones CO2 (GWh)</t>
  </si>
  <si>
    <t>Con emisiones CO2 (GWh)</t>
  </si>
  <si>
    <t>Con emisiones CO2: carbón, fuel/gas, ciclo combinado, cogeneración y residuos.</t>
  </si>
  <si>
    <t>Máximo</t>
  </si>
  <si>
    <t>Generación eólica (GWh)</t>
  </si>
  <si>
    <t>Generación eólica/Generación (%)</t>
  </si>
  <si>
    <t>Generación eólica diaria peninsular</t>
  </si>
  <si>
    <t>Maximo</t>
  </si>
  <si>
    <t>Máximos de generación de energía eólica peninsular</t>
  </si>
  <si>
    <t>Energía producible hidráulica diaria comparada con el producible medio histórico</t>
  </si>
  <si>
    <t>Histórica</t>
  </si>
  <si>
    <t>Potencia (MW)</t>
  </si>
  <si>
    <t>Cobertura de la demanda (%)</t>
  </si>
  <si>
    <t>Mes</t>
  </si>
  <si>
    <t>Día</t>
  </si>
  <si>
    <t>Producible diario</t>
  </si>
  <si>
    <t>Producible medio</t>
  </si>
  <si>
    <t>Producible</t>
  </si>
  <si>
    <t xml:space="preserve">Capacidad </t>
  </si>
  <si>
    <t>Estadístico</t>
  </si>
  <si>
    <t>Reservas (GWh)</t>
  </si>
  <si>
    <t>máxima (GWh)</t>
  </si>
  <si>
    <t>Mínimo</t>
  </si>
  <si>
    <t>% Llenado</t>
  </si>
  <si>
    <t>Reservas hidroeléctricas</t>
  </si>
  <si>
    <t>Anual</t>
  </si>
  <si>
    <t>Hiperanual</t>
  </si>
  <si>
    <t>Conjunto</t>
  </si>
  <si>
    <t>Reservas</t>
  </si>
  <si>
    <t>Norte</t>
  </si>
  <si>
    <t>Duero</t>
  </si>
  <si>
    <t>Tajo + Júcar +Segura</t>
  </si>
  <si>
    <t>Guadiana</t>
  </si>
  <si>
    <t>Guadalquivir</t>
  </si>
  <si>
    <t>Ebro</t>
  </si>
  <si>
    <t>Total </t>
  </si>
  <si>
    <t>Capacidad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</si>
  <si>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</si>
  <si>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 xml:space="preserve">Evolución de la generación renovable peninsular </t>
  </si>
  <si>
    <t>Estructura de potencia instalada mensual peninsular</t>
  </si>
  <si>
    <t>MW</t>
  </si>
  <si>
    <t>Estructura de potencia instalada peninsular</t>
  </si>
  <si>
    <t>Estructura de generacion mensual de energía eléctrica peninsular</t>
  </si>
  <si>
    <t>Estructura de generación mensual peninsular</t>
  </si>
  <si>
    <t xml:space="preserve">Evolución de la generación no renovable peninsular </t>
  </si>
  <si>
    <t>Evolución del peso de la generación renovable y no renovable peninsular</t>
  </si>
  <si>
    <r>
      <t>Evolución de la generación sin/con emisiones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peninsular</t>
    </r>
  </si>
  <si>
    <r>
      <t xml:space="preserve">Balance de energía eléctrica peninsular </t>
    </r>
    <r>
      <rPr>
        <b/>
        <vertAlign val="superscript"/>
        <sz val="8"/>
        <color rgb="FF004563"/>
        <rFont val="Arial"/>
        <family val="2"/>
      </rPr>
      <t>(1)</t>
    </r>
  </si>
  <si>
    <t>Acumulado anual</t>
  </si>
  <si>
    <t xml:space="preserve"> </t>
  </si>
  <si>
    <t xml:space="preserve">• </t>
  </si>
  <si>
    <r>
      <t xml:space="preserve">Generación horaria el día de máxima generación de energía eólica peninsular
</t>
    </r>
    <r>
      <rPr>
        <sz val="8"/>
        <color rgb="FF004563"/>
        <rFont val="Arial"/>
        <family val="2"/>
      </rPr>
      <t/>
    </r>
  </si>
  <si>
    <t>Producción</t>
  </si>
  <si>
    <t>Media estadística (GWh)</t>
  </si>
  <si>
    <t>Residuos renovables</t>
  </si>
  <si>
    <t>Residuos no renovables</t>
  </si>
  <si>
    <t>Evolución de la generación sin/con emisiones de CO2 peninsular</t>
  </si>
  <si>
    <t>Generación horaria el día de máxima generación de energía eólica peninsular</t>
  </si>
  <si>
    <r>
      <t xml:space="preserve">Año móvil </t>
    </r>
    <r>
      <rPr>
        <b/>
        <vertAlign val="superscript"/>
        <sz val="8"/>
        <color indexed="9"/>
        <rFont val="Geneva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</si>
  <si>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Año móvil: valor acumulado en los últimos 365 días o 366 días en años bisiestos.</t>
    </r>
  </si>
  <si>
    <t xml:space="preserve">Estructura de generación diaria del día de máxima generación de energía renovable peninsular
</t>
  </si>
  <si>
    <t>Fuel-Gas</t>
  </si>
  <si>
    <t>E. Peninsula Baleares</t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</si>
  <si>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</si>
  <si>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</si>
  <si>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</t>
    </r>
    <r>
      <rPr>
        <vertAlign val="superscript"/>
        <sz val="8"/>
        <color rgb="FF004563"/>
        <rFont val="Arial"/>
        <family val="2"/>
      </rPr>
      <t>(7)</t>
    </r>
  </si>
  <si>
    <t>Reservas hidroeléctricas a finales de mes por cuencas hidrográficas</t>
  </si>
  <si>
    <t>Balance de energía eléctrica peninsular</t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</si>
  <si>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</si>
  <si>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Potencia</t>
  </si>
  <si>
    <t xml:space="preserve">Evolución de la generación renovable y no renovable peninsular </t>
  </si>
  <si>
    <t>Turbinación bombeo</t>
  </si>
  <si>
    <t>Ciclo Combinado</t>
  </si>
  <si>
    <t>Solar Fotovoltaica</t>
  </si>
  <si>
    <t>Solar Térmica</t>
  </si>
  <si>
    <t>Residuos No Renovables</t>
  </si>
  <si>
    <t>Residuos Renovables</t>
  </si>
  <si>
    <t>Otras Renovables</t>
  </si>
  <si>
    <t>Generación Neta</t>
  </si>
  <si>
    <t>Consumos Bombeo</t>
  </si>
  <si>
    <t>Saldo Interc. Internacionales</t>
  </si>
  <si>
    <t>Demanda Transporte</t>
  </si>
  <si>
    <t>Sin emisiones CO2: hidráulica, turbinación bombeo, nuclear, eólica, solar fotovoltaica, solar térmica y otras renovables.</t>
  </si>
  <si>
    <t xml:space="preserve">Residuos renovables </t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</si>
  <si>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(3)</t>
    </r>
  </si>
  <si>
    <r>
      <t xml:space="preserve">Ciclo combinado </t>
    </r>
    <r>
      <rPr>
        <vertAlign val="superscript"/>
        <sz val="8"/>
        <color rgb="FF004563"/>
        <rFont val="Arial"/>
        <family val="2"/>
      </rPr>
      <t>(4)</t>
    </r>
  </si>
  <si>
    <r>
      <t xml:space="preserve">Otras renovables </t>
    </r>
    <r>
      <rPr>
        <vertAlign val="superscript"/>
        <sz val="8"/>
        <color rgb="FF004563"/>
        <rFont val="Arial"/>
        <family val="2"/>
      </rPr>
      <t>(5)</t>
    </r>
  </si>
  <si>
    <t>Nota: Todos los porcentajes de variación están refereridos al mismo período del año anterior.</t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</si>
  <si>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</si>
  <si>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Incluye funcionamiento en ciclo abierto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</si>
  <si>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</si>
  <si>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t>Renovables: hidráulica, eólica, solar fotovoltaica, solar térmica, otras renovables y residuos renovables.</t>
  </si>
  <si>
    <t>No renovables: turbinación bombeo, nuclear, carbón, fuel/gas, ciclo combinado, cogeneración y residuos no renovables.</t>
  </si>
  <si>
    <t>Jueves 29/01/2015 (19:27 h)</t>
  </si>
  <si>
    <t>Sábado 21/11/2015 (04:50 h)</t>
  </si>
  <si>
    <t>Generación eólica / total generación (%)</t>
  </si>
  <si>
    <t>Julio 2018</t>
  </si>
  <si>
    <t>% 18/17</t>
  </si>
  <si>
    <t>Estructura de generacion mensual de energía eléctrica peninsular 11/07/2018</t>
  </si>
  <si>
    <t>Estructura de generacion mensual de energía eléctrica peninsular 20/03/2018</t>
  </si>
  <si>
    <t>J</t>
  </si>
  <si>
    <t>A</t>
  </si>
  <si>
    <t>S</t>
  </si>
  <si>
    <t>O</t>
  </si>
  <si>
    <t>N</t>
  </si>
  <si>
    <t>D</t>
  </si>
  <si>
    <t>E</t>
  </si>
  <si>
    <t>F</t>
  </si>
  <si>
    <t>M</t>
  </si>
  <si>
    <t>16 julio 2018</t>
  </si>
  <si>
    <t>2017 Julio</t>
  </si>
  <si>
    <t>Día 01/07/2017</t>
  </si>
  <si>
    <t>Día 02/07/2017</t>
  </si>
  <si>
    <t>Día 03/07/2017</t>
  </si>
  <si>
    <t>Día 04/07/2017</t>
  </si>
  <si>
    <t>Día 05/07/2017</t>
  </si>
  <si>
    <t>Día 06/07/2017</t>
  </si>
  <si>
    <t>Día 07/07/2017</t>
  </si>
  <si>
    <t>Día 08/07/2017</t>
  </si>
  <si>
    <t>Día 09/07/2017</t>
  </si>
  <si>
    <t>Día 10/07/2017</t>
  </si>
  <si>
    <t>Día 11/07/2017</t>
  </si>
  <si>
    <t>Día 12/07/2017</t>
  </si>
  <si>
    <t>Día 13/07/2017</t>
  </si>
  <si>
    <t>Día 14/07/2017</t>
  </si>
  <si>
    <t>Día 15/07/2017</t>
  </si>
  <si>
    <t>Día 16/07/2017</t>
  </si>
  <si>
    <t>Día 17/07/2017</t>
  </si>
  <si>
    <t>Día 18/07/2017</t>
  </si>
  <si>
    <t>Día 19/07/2017</t>
  </si>
  <si>
    <t>Día 20/07/2017</t>
  </si>
  <si>
    <t>Día 21/07/2017</t>
  </si>
  <si>
    <t>Día 22/07/2017</t>
  </si>
  <si>
    <t>Día 23/07/2017</t>
  </si>
  <si>
    <t>Día 24/07/2017</t>
  </si>
  <si>
    <t>Día 25/07/2017</t>
  </si>
  <si>
    <t>Día 26/07/2017</t>
  </si>
  <si>
    <t>Día 27/07/2017</t>
  </si>
  <si>
    <t>Día 28/07/2017</t>
  </si>
  <si>
    <t>Día 29/07/2017</t>
  </si>
  <si>
    <t>Día 30/07/2017</t>
  </si>
  <si>
    <t>Día 31/07/2017</t>
  </si>
  <si>
    <t>2017 Agosto</t>
  </si>
  <si>
    <t>Día 01/08/2017</t>
  </si>
  <si>
    <t>Día 02/08/2017</t>
  </si>
  <si>
    <t>Día 03/08/2017</t>
  </si>
  <si>
    <t>Día 04/08/2017</t>
  </si>
  <si>
    <t>Día 05/08/2017</t>
  </si>
  <si>
    <t>Día 06/08/2017</t>
  </si>
  <si>
    <t>Día 07/08/2017</t>
  </si>
  <si>
    <t>Día 08/08/2017</t>
  </si>
  <si>
    <t>Día 09/08/2017</t>
  </si>
  <si>
    <t>Día 10/08/2017</t>
  </si>
  <si>
    <t>Día 11/08/2017</t>
  </si>
  <si>
    <t>Día 12/08/2017</t>
  </si>
  <si>
    <t>Día 13/08/2017</t>
  </si>
  <si>
    <t>Día 14/08/2017</t>
  </si>
  <si>
    <t>Día 15/08/2017</t>
  </si>
  <si>
    <t>Día 16/08/2017</t>
  </si>
  <si>
    <t>Día 17/08/2017</t>
  </si>
  <si>
    <t>Día 18/08/2017</t>
  </si>
  <si>
    <t>Día 19/08/2017</t>
  </si>
  <si>
    <t>Día 20/08/2017</t>
  </si>
  <si>
    <t>Día 21/08/2017</t>
  </si>
  <si>
    <t>Día 22/08/2017</t>
  </si>
  <si>
    <t>Día 23/08/2017</t>
  </si>
  <si>
    <t>Día 24/08/2017</t>
  </si>
  <si>
    <t>Día 25/08/2017</t>
  </si>
  <si>
    <t>Día 26/08/2017</t>
  </si>
  <si>
    <t>Día 27/08/2017</t>
  </si>
  <si>
    <t>Día 28/08/2017</t>
  </si>
  <si>
    <t>Día 29/08/2017</t>
  </si>
  <si>
    <t>Día 30/08/2017</t>
  </si>
  <si>
    <t>Día 31/08/2017</t>
  </si>
  <si>
    <t>2017 Septiembre</t>
  </si>
  <si>
    <t>Día 01/09/2017</t>
  </si>
  <si>
    <t>Día 02/09/2017</t>
  </si>
  <si>
    <t>Día 03/09/2017</t>
  </si>
  <si>
    <t>Día 04/09/2017</t>
  </si>
  <si>
    <t>Día 05/09/2017</t>
  </si>
  <si>
    <t>Día 06/09/2017</t>
  </si>
  <si>
    <t>Día 07/09/2017</t>
  </si>
  <si>
    <t>Día 08/09/2017</t>
  </si>
  <si>
    <t>Día 09/09/2017</t>
  </si>
  <si>
    <t>Día 10/09/2017</t>
  </si>
  <si>
    <t>Día 11/09/2017</t>
  </si>
  <si>
    <t>Día 12/09/2017</t>
  </si>
  <si>
    <t>Día 13/09/2017</t>
  </si>
  <si>
    <t>Día 14/09/2017</t>
  </si>
  <si>
    <t>Día 15/09/2017</t>
  </si>
  <si>
    <t>Día 16/09/2017</t>
  </si>
  <si>
    <t>Día 17/09/2017</t>
  </si>
  <si>
    <t>Día 18/09/2017</t>
  </si>
  <si>
    <t>Día 19/09/2017</t>
  </si>
  <si>
    <t>Día 20/09/2017</t>
  </si>
  <si>
    <t>Día 21/09/2017</t>
  </si>
  <si>
    <t>Día 22/09/2017</t>
  </si>
  <si>
    <t>Día 23/09/2017</t>
  </si>
  <si>
    <t>Día 24/09/2017</t>
  </si>
  <si>
    <t>Día 25/09/2017</t>
  </si>
  <si>
    <t>Día 26/09/2017</t>
  </si>
  <si>
    <t>Día 27/09/2017</t>
  </si>
  <si>
    <t>Día 28/09/2017</t>
  </si>
  <si>
    <t>Día 29/09/2017</t>
  </si>
  <si>
    <t>Día 30/09/2017</t>
  </si>
  <si>
    <t>2017 Octubre</t>
  </si>
  <si>
    <t>Día 01/10/2017</t>
  </si>
  <si>
    <t>Día 02/10/2017</t>
  </si>
  <si>
    <t>Día 03/10/2017</t>
  </si>
  <si>
    <t>Día 04/10/2017</t>
  </si>
  <si>
    <t>Día 05/10/2017</t>
  </si>
  <si>
    <t>Día 06/10/2017</t>
  </si>
  <si>
    <t>Día 07/10/2017</t>
  </si>
  <si>
    <t>Día 08/10/2017</t>
  </si>
  <si>
    <t>Día 09/10/2017</t>
  </si>
  <si>
    <t>Día 10/10/2017</t>
  </si>
  <si>
    <t>Día 11/10/2017</t>
  </si>
  <si>
    <t>Día 12/10/2017</t>
  </si>
  <si>
    <t>Día 13/10/2017</t>
  </si>
  <si>
    <t>Día 14/10/2017</t>
  </si>
  <si>
    <t>Día 15/10/2017</t>
  </si>
  <si>
    <t>Día 16/10/2017</t>
  </si>
  <si>
    <t>Día 17/10/2017</t>
  </si>
  <si>
    <t>Día 18/10/2017</t>
  </si>
  <si>
    <t>Día 19/10/2017</t>
  </si>
  <si>
    <t>Día 20/10/2017</t>
  </si>
  <si>
    <t>Día 21/10/2017</t>
  </si>
  <si>
    <t>Día 22/10/2017</t>
  </si>
  <si>
    <t>Día 23/10/2017</t>
  </si>
  <si>
    <t>Día 24/10/2017</t>
  </si>
  <si>
    <t>Día 25/10/2017</t>
  </si>
  <si>
    <t>Día 26/10/2017</t>
  </si>
  <si>
    <t>Día 27/10/2017</t>
  </si>
  <si>
    <t>Día 28/10/2017</t>
  </si>
  <si>
    <t>Día 29/10/2017</t>
  </si>
  <si>
    <t>Día 30/10/2017</t>
  </si>
  <si>
    <t>Día 31/10/2017</t>
  </si>
  <si>
    <t>2017 Noviembre</t>
  </si>
  <si>
    <t>Día 01/11/2017</t>
  </si>
  <si>
    <t>Día 02/11/2017</t>
  </si>
  <si>
    <t>Día 03/11/2017</t>
  </si>
  <si>
    <t>Día 04/11/2017</t>
  </si>
  <si>
    <t>Día 05/11/2017</t>
  </si>
  <si>
    <t>Día 06/11/2017</t>
  </si>
  <si>
    <t>Día 07/11/2017</t>
  </si>
  <si>
    <t>Día 08/11/2017</t>
  </si>
  <si>
    <t>Día 09/11/2017</t>
  </si>
  <si>
    <t>Día 10/11/2017</t>
  </si>
  <si>
    <t>Día 11/11/2017</t>
  </si>
  <si>
    <t>Día 12/11/2017</t>
  </si>
  <si>
    <t>Día 13/11/2017</t>
  </si>
  <si>
    <t>Día 14/11/2017</t>
  </si>
  <si>
    <t>Día 15/11/2017</t>
  </si>
  <si>
    <t>Día 16/11/2017</t>
  </si>
  <si>
    <t>Día 17/11/2017</t>
  </si>
  <si>
    <t>Día 18/11/2017</t>
  </si>
  <si>
    <t>Día 19/11/2017</t>
  </si>
  <si>
    <t>Día 20/11/2017</t>
  </si>
  <si>
    <t>Día 21/11/2017</t>
  </si>
  <si>
    <t>Día 22/11/2017</t>
  </si>
  <si>
    <t>Día 23/11/2017</t>
  </si>
  <si>
    <t>Día 24/11/2017</t>
  </si>
  <si>
    <t>Día 25/11/2017</t>
  </si>
  <si>
    <t>Día 26/11/2017</t>
  </si>
  <si>
    <t>Día 27/11/2017</t>
  </si>
  <si>
    <t>Día 28/11/2017</t>
  </si>
  <si>
    <t>Día 29/11/2017</t>
  </si>
  <si>
    <t>Día 30/11/2017</t>
  </si>
  <si>
    <t>2017 Diciembre</t>
  </si>
  <si>
    <t>Día 01/12/2017</t>
  </si>
  <si>
    <t>Día 02/12/2017</t>
  </si>
  <si>
    <t>Día 03/12/2017</t>
  </si>
  <si>
    <t>Día 04/12/2017</t>
  </si>
  <si>
    <t>Día 05/12/2017</t>
  </si>
  <si>
    <t>Día 06/12/2017</t>
  </si>
  <si>
    <t>Día 07/12/2017</t>
  </si>
  <si>
    <t>Día 08/12/2017</t>
  </si>
  <si>
    <t>Día 09/12/2017</t>
  </si>
  <si>
    <t>Día 10/12/2017</t>
  </si>
  <si>
    <t>Día 11/12/2017</t>
  </si>
  <si>
    <t>Día 12/12/2017</t>
  </si>
  <si>
    <t>Día 13/12/2017</t>
  </si>
  <si>
    <t>Día 14/12/2017</t>
  </si>
  <si>
    <t>Día 15/12/2017</t>
  </si>
  <si>
    <t>Día 16/12/2017</t>
  </si>
  <si>
    <t>Día 17/12/2017</t>
  </si>
  <si>
    <t>Día 18/12/2017</t>
  </si>
  <si>
    <t>Día 19/12/2017</t>
  </si>
  <si>
    <t>Día 20/12/2017</t>
  </si>
  <si>
    <t>Día 21/12/2017</t>
  </si>
  <si>
    <t>Día 22/12/2017</t>
  </si>
  <si>
    <t>Día 23/12/2017</t>
  </si>
  <si>
    <t>Día 24/12/2017</t>
  </si>
  <si>
    <t>Día 25/12/2017</t>
  </si>
  <si>
    <t>Día 26/12/2017</t>
  </si>
  <si>
    <t>Día 27/12/2017</t>
  </si>
  <si>
    <t>Día 28/12/2017</t>
  </si>
  <si>
    <t>Día 29/12/2017</t>
  </si>
  <si>
    <t>Día 30/12/2017</t>
  </si>
  <si>
    <t>Día 31/12/2017</t>
  </si>
  <si>
    <t>2018 Enero</t>
  </si>
  <si>
    <t>Día 01/01/2018</t>
  </si>
  <si>
    <t>Día 02/01/2018</t>
  </si>
  <si>
    <t>Día 03/01/2018</t>
  </si>
  <si>
    <t>Día 04/01/2018</t>
  </si>
  <si>
    <t>Día 05/01/2018</t>
  </si>
  <si>
    <t>Día 06/01/2018</t>
  </si>
  <si>
    <t>Día 07/01/2018</t>
  </si>
  <si>
    <t>Día 08/01/2018</t>
  </si>
  <si>
    <t>Día 09/01/2018</t>
  </si>
  <si>
    <t>Día 10/01/2018</t>
  </si>
  <si>
    <t>Día 11/01/2018</t>
  </si>
  <si>
    <t>Día 12/01/2018</t>
  </si>
  <si>
    <t>Día 13/01/2018</t>
  </si>
  <si>
    <t>Día 14/01/2018</t>
  </si>
  <si>
    <t>Día 15/01/2018</t>
  </si>
  <si>
    <t>Día 16/01/2018</t>
  </si>
  <si>
    <t>Día 17/01/2018</t>
  </si>
  <si>
    <t>Día 18/01/2018</t>
  </si>
  <si>
    <t>Día 19/01/2018</t>
  </si>
  <si>
    <t>Día 20/01/2018</t>
  </si>
  <si>
    <t>Día 21/01/2018</t>
  </si>
  <si>
    <t>Día 22/01/2018</t>
  </si>
  <si>
    <t>Día 23/01/2018</t>
  </si>
  <si>
    <t>Día 24/01/2018</t>
  </si>
  <si>
    <t>Día 25/01/2018</t>
  </si>
  <si>
    <t>Día 26/01/2018</t>
  </si>
  <si>
    <t>Día 27/01/2018</t>
  </si>
  <si>
    <t>Día 28/01/2018</t>
  </si>
  <si>
    <t>Día 29/01/2018</t>
  </si>
  <si>
    <t>Día 30/01/2018</t>
  </si>
  <si>
    <t>Día 31/01/2018</t>
  </si>
  <si>
    <t>2018 Febrero</t>
  </si>
  <si>
    <t>Día 01/02/2018</t>
  </si>
  <si>
    <t>Día 02/02/2018</t>
  </si>
  <si>
    <t>Día 03/02/2018</t>
  </si>
  <si>
    <t>Día 04/02/2018</t>
  </si>
  <si>
    <t>Día 05/02/2018</t>
  </si>
  <si>
    <t>Día 06/02/2018</t>
  </si>
  <si>
    <t>Día 07/02/2018</t>
  </si>
  <si>
    <t>Día 08/02/2018</t>
  </si>
  <si>
    <t>Día 09/02/2018</t>
  </si>
  <si>
    <t>Día 10/02/2018</t>
  </si>
  <si>
    <t>Día 11/02/2018</t>
  </si>
  <si>
    <t>Día 12/02/2018</t>
  </si>
  <si>
    <t>Día 13/02/2018</t>
  </si>
  <si>
    <t>Día 14/02/2018</t>
  </si>
  <si>
    <t>Día 15/02/2018</t>
  </si>
  <si>
    <t>Día 16/02/2018</t>
  </si>
  <si>
    <t>Día 17/02/2018</t>
  </si>
  <si>
    <t>Día 18/02/2018</t>
  </si>
  <si>
    <t>Día 19/02/2018</t>
  </si>
  <si>
    <t>Día 20/02/2018</t>
  </si>
  <si>
    <t>Día 21/02/2018</t>
  </si>
  <si>
    <t>Día 22/02/2018</t>
  </si>
  <si>
    <t>Día 23/02/2018</t>
  </si>
  <si>
    <t>Día 24/02/2018</t>
  </si>
  <si>
    <t>Día 25/02/2018</t>
  </si>
  <si>
    <t>Día 26/02/2018</t>
  </si>
  <si>
    <t>Día 27/02/2018</t>
  </si>
  <si>
    <t>Día 28/02/2018</t>
  </si>
  <si>
    <t>2018 Marzo</t>
  </si>
  <si>
    <t>Día 01/03/2018</t>
  </si>
  <si>
    <t>Día 02/03/2018</t>
  </si>
  <si>
    <t>Día 03/03/2018</t>
  </si>
  <si>
    <t>Día 04/03/2018</t>
  </si>
  <si>
    <t>Día 05/03/2018</t>
  </si>
  <si>
    <t>Día 06/03/2018</t>
  </si>
  <si>
    <t>Día 07/03/2018</t>
  </si>
  <si>
    <t>Día 08/03/2018</t>
  </si>
  <si>
    <t>Día 09/03/2018</t>
  </si>
  <si>
    <t>Día 10/03/2018</t>
  </si>
  <si>
    <t>Día 11/03/2018</t>
  </si>
  <si>
    <t>Día 12/03/2018</t>
  </si>
  <si>
    <t>Día 13/03/2018</t>
  </si>
  <si>
    <t>Día 14/03/2018</t>
  </si>
  <si>
    <t>Día 15/03/2018</t>
  </si>
  <si>
    <t>Día 16/03/2018</t>
  </si>
  <si>
    <t>Día 17/03/2018</t>
  </si>
  <si>
    <t>Día 18/03/2018</t>
  </si>
  <si>
    <t>Día 19/03/2018</t>
  </si>
  <si>
    <t>Día 20/03/2018</t>
  </si>
  <si>
    <t>Día 21/03/2018</t>
  </si>
  <si>
    <t>Día 22/03/2018</t>
  </si>
  <si>
    <t>Día 23/03/2018</t>
  </si>
  <si>
    <t>Día 24/03/2018</t>
  </si>
  <si>
    <t>Día 25/03/2018</t>
  </si>
  <si>
    <t>Día 26/03/2018</t>
  </si>
  <si>
    <t>Día 27/03/2018</t>
  </si>
  <si>
    <t>Día 28/03/2018</t>
  </si>
  <si>
    <t>Día 29/03/2018</t>
  </si>
  <si>
    <t>Día 30/03/2018</t>
  </si>
  <si>
    <t>Día 31/03/2018</t>
  </si>
  <si>
    <t>2018 Abril</t>
  </si>
  <si>
    <t>Día 01/04/2018</t>
  </si>
  <si>
    <t>Día 02/04/2018</t>
  </si>
  <si>
    <t>Día 03/04/2018</t>
  </si>
  <si>
    <t>Día 04/04/2018</t>
  </si>
  <si>
    <t>Día 05/04/2018</t>
  </si>
  <si>
    <t>Día 06/04/2018</t>
  </si>
  <si>
    <t>Día 07/04/2018</t>
  </si>
  <si>
    <t>Día 08/04/2018</t>
  </si>
  <si>
    <t>Día 09/04/2018</t>
  </si>
  <si>
    <t>Día 10/04/2018</t>
  </si>
  <si>
    <t>Día 11/04/2018</t>
  </si>
  <si>
    <t>Día 12/04/2018</t>
  </si>
  <si>
    <t>Día 13/04/2018</t>
  </si>
  <si>
    <t>Día 14/04/2018</t>
  </si>
  <si>
    <t>Día 15/04/2018</t>
  </si>
  <si>
    <t>Día 16/04/2018</t>
  </si>
  <si>
    <t>Día 17/04/2018</t>
  </si>
  <si>
    <t>Día 18/04/2018</t>
  </si>
  <si>
    <t>Día 19/04/2018</t>
  </si>
  <si>
    <t>Día 20/04/2018</t>
  </si>
  <si>
    <t>Día 21/04/2018</t>
  </si>
  <si>
    <t>Día 22/04/2018</t>
  </si>
  <si>
    <t>Día 23/04/2018</t>
  </si>
  <si>
    <t>Día 24/04/2018</t>
  </si>
  <si>
    <t>Día 25/04/2018</t>
  </si>
  <si>
    <t>Día 26/04/2018</t>
  </si>
  <si>
    <t>Día 27/04/2018</t>
  </si>
  <si>
    <t>Día 28/04/2018</t>
  </si>
  <si>
    <t>Día 29/04/2018</t>
  </si>
  <si>
    <t>Día 30/04/2018</t>
  </si>
  <si>
    <t>2018 Mayo</t>
  </si>
  <si>
    <t>Día 01/05/2018</t>
  </si>
  <si>
    <t>Día 02/05/2018</t>
  </si>
  <si>
    <t>Día 03/05/2018</t>
  </si>
  <si>
    <t>Día 04/05/2018</t>
  </si>
  <si>
    <t>Día 05/05/2018</t>
  </si>
  <si>
    <t>Día 06/05/2018</t>
  </si>
  <si>
    <t>Día 07/05/2018</t>
  </si>
  <si>
    <t>Día 08/05/2018</t>
  </si>
  <si>
    <t>Día 09/05/2018</t>
  </si>
  <si>
    <t>Día 10/05/2018</t>
  </si>
  <si>
    <t>Día 11/05/2018</t>
  </si>
  <si>
    <t>Día 12/05/2018</t>
  </si>
  <si>
    <t>Día 13/05/2018</t>
  </si>
  <si>
    <t>Día 14/05/2018</t>
  </si>
  <si>
    <t>Día 15/05/2018</t>
  </si>
  <si>
    <t>Día 16/05/2018</t>
  </si>
  <si>
    <t>Día 17/05/2018</t>
  </si>
  <si>
    <t>Día 18/05/2018</t>
  </si>
  <si>
    <t>Día 19/05/2018</t>
  </si>
  <si>
    <t>Día 20/05/2018</t>
  </si>
  <si>
    <t>Día 21/05/2018</t>
  </si>
  <si>
    <t>Día 22/05/2018</t>
  </si>
  <si>
    <t>Día 23/05/2018</t>
  </si>
  <si>
    <t>Día 24/05/2018</t>
  </si>
  <si>
    <t>Día 25/05/2018</t>
  </si>
  <si>
    <t>Día 26/05/2018</t>
  </si>
  <si>
    <t>Día 27/05/2018</t>
  </si>
  <si>
    <t>Día 28/05/2018</t>
  </si>
  <si>
    <t>Día 29/05/2018</t>
  </si>
  <si>
    <t>Día 30/05/2018</t>
  </si>
  <si>
    <t>Día 31/05/2018</t>
  </si>
  <si>
    <t>2018 Junio</t>
  </si>
  <si>
    <t>Día 01/06/2018</t>
  </si>
  <si>
    <t>Día 02/06/2018</t>
  </si>
  <si>
    <t>Día 03/06/2018</t>
  </si>
  <si>
    <t>Día 04/06/2018</t>
  </si>
  <si>
    <t>Día 05/06/2018</t>
  </si>
  <si>
    <t>Día 06/06/2018</t>
  </si>
  <si>
    <t>Día 07/06/2018</t>
  </si>
  <si>
    <t>Día 08/06/2018</t>
  </si>
  <si>
    <t>Día 09/06/2018</t>
  </si>
  <si>
    <t>Día 10/06/2018</t>
  </si>
  <si>
    <t>Día 11/06/2018</t>
  </si>
  <si>
    <t>Día 12/06/2018</t>
  </si>
  <si>
    <t>Día 13/06/2018</t>
  </si>
  <si>
    <t>Día 14/06/2018</t>
  </si>
  <si>
    <t>Día 15/06/2018</t>
  </si>
  <si>
    <t>Día 16/06/2018</t>
  </si>
  <si>
    <t>Día 17/06/2018</t>
  </si>
  <si>
    <t>Día 18/06/2018</t>
  </si>
  <si>
    <t>Día 19/06/2018</t>
  </si>
  <si>
    <t>Día 20/06/2018</t>
  </si>
  <si>
    <t>Día 21/06/2018</t>
  </si>
  <si>
    <t>Día 22/06/2018</t>
  </si>
  <si>
    <t>Día 23/06/2018</t>
  </si>
  <si>
    <t>Día 24/06/2018</t>
  </si>
  <si>
    <t>Día 25/06/2018</t>
  </si>
  <si>
    <t>Día 26/06/2018</t>
  </si>
  <si>
    <t>Día 27/06/2018</t>
  </si>
  <si>
    <t>Día 28/06/2018</t>
  </si>
  <si>
    <t>Día 29/06/2018</t>
  </si>
  <si>
    <t>Día 30/06/2018</t>
  </si>
  <si>
    <t>2018 Julio</t>
  </si>
  <si>
    <t>Día 01/07/2018</t>
  </si>
  <si>
    <t>Día 02/07/2018</t>
  </si>
  <si>
    <t>Día 03/07/2018</t>
  </si>
  <si>
    <t>Día 04/07/2018</t>
  </si>
  <si>
    <t>Día 05/07/2018</t>
  </si>
  <si>
    <t>Día 06/07/2018</t>
  </si>
  <si>
    <t>Día 07/07/2018</t>
  </si>
  <si>
    <t>Día 08/07/2018</t>
  </si>
  <si>
    <t>Día 09/07/2018</t>
  </si>
  <si>
    <t>Día 10/07/2018</t>
  </si>
  <si>
    <t>Día 11/07/2018</t>
  </si>
  <si>
    <t>Día 12/07/2018</t>
  </si>
  <si>
    <t>Día 13/07/2018</t>
  </si>
  <si>
    <t>Día 14/07/2018</t>
  </si>
  <si>
    <t>Día 15/07/2018</t>
  </si>
  <si>
    <t>Día 16/07/2018</t>
  </si>
  <si>
    <t>Día 17/07/2018</t>
  </si>
  <si>
    <t>Día 18/07/2018</t>
  </si>
  <si>
    <t>Día 19/07/2018</t>
  </si>
  <si>
    <t>Día 20/07/2018</t>
  </si>
  <si>
    <t>Día 21/07/2018</t>
  </si>
  <si>
    <t>Día 22/07/2018</t>
  </si>
  <si>
    <t>Día 23/07/2018</t>
  </si>
  <si>
    <t>Día 24/07/2018</t>
  </si>
  <si>
    <t>Día 25/07/2018</t>
  </si>
  <si>
    <t>Día 26/07/2018</t>
  </si>
  <si>
    <t>Día 27/07/2018</t>
  </si>
  <si>
    <t>Día 28/07/2018</t>
  </si>
  <si>
    <t>Día 29/07/2018</t>
  </si>
  <si>
    <t>Día 30/07/2018</t>
  </si>
  <si>
    <t>Día 31/07/2018</t>
  </si>
  <si>
    <t>Reservas hidroelectricas a 31 31e julio 31e 2018 por cuencas</t>
  </si>
  <si>
    <t>Miércoles 4/07/2018 (19:12 h)</t>
  </si>
  <si>
    <t>Lunes 16/07/2018 (05:08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</si>
</sst>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_)"/>
    <numFmt numFmtId="165" formatCode="[$-C0A]mmmmm;@"/>
    <numFmt numFmtId="166" formatCode="#,##0.0"/>
    <numFmt numFmtId="167" formatCode="#,##0.000"/>
    <numFmt numFmtId="168" formatCode="0.0_)"/>
    <numFmt numFmtId="169" formatCode="[$-C0A]mmm\-yy;@"/>
    <numFmt numFmtId="170" formatCode="0.0"/>
    <numFmt numFmtId="171" formatCode="&quot;Día&quot;\ dd/mm/yyyy"/>
    <numFmt numFmtId="172" formatCode="0.000"/>
    <numFmt numFmtId="173" formatCode="mmm\-yyyy"/>
    <numFmt numFmtId="174" formatCode="#,##0\ _)"/>
    <numFmt numFmtId="175" formatCode="0.0;[Red]0.0"/>
    <numFmt numFmtId="176" formatCode="0.0%"/>
  </numFmts>
  <fonts count="45">
    <font>
      <sz val="10"/>
      <name val="Geneva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rgb="FF004563"/>
      <name val="Arial"/>
      <family val="2"/>
    </font>
    <font>
      <sz val="8"/>
      <color rgb="FF000000"/>
      <name val="Arial"/>
      <family val="2"/>
    </font>
    <font>
      <sz val="10"/>
      <color indexed="32"/>
      <name val="Avant Garde"/>
    </font>
    <font>
      <sz val="10"/>
      <name val="Geneva"/>
      <family val="2"/>
    </font>
    <font>
      <sz val="10"/>
      <color rgb="FFFF0000"/>
      <name val="Geneva"/>
    </font>
    <font>
      <sz val="11"/>
      <name val="Arial"/>
      <family val="2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0"/>
      <name val="Avant Garde"/>
    </font>
    <font>
      <u/>
      <sz val="10"/>
      <color indexed="12"/>
      <name val="Geneva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b/>
      <vertAlign val="subscript"/>
      <sz val="8"/>
      <color rgb="FF0045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vertAlign val="superscript"/>
      <sz val="8"/>
      <color indexed="9"/>
      <name val="Geneva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6699"/>
      </right>
      <top/>
      <bottom/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8">
    <xf numFmtId="164" fontId="0" fillId="0" borderId="0"/>
    <xf numFmtId="0" fontId="2" fillId="0" borderId="0"/>
    <xf numFmtId="0" fontId="2" fillId="0" borderId="0"/>
    <xf numFmtId="0" fontId="2" fillId="0" borderId="0"/>
    <xf numFmtId="164" fontId="6" fillId="0" borderId="0"/>
    <xf numFmtId="0" fontId="6" fillId="0" borderId="0"/>
    <xf numFmtId="0" fontId="2" fillId="0" borderId="0"/>
    <xf numFmtId="164" fontId="6" fillId="0" borderId="0"/>
    <xf numFmtId="0" fontId="6" fillId="0" borderId="0"/>
    <xf numFmtId="0" fontId="18" fillId="0" borderId="0"/>
    <xf numFmtId="0" fontId="20" fillId="0" borderId="0" applyNumberFormat="0" applyFont="0" applyBorder="0" applyAlignment="0" applyProtection="0">
      <alignment horizontal="centerContinuous"/>
    </xf>
    <xf numFmtId="0" fontId="2" fillId="0" borderId="0"/>
    <xf numFmtId="0" fontId="1" fillId="0" borderId="0"/>
    <xf numFmtId="9" fontId="6" fillId="0" borderId="0" applyFont="0" applyFill="0" applyBorder="0" applyAlignment="0" applyProtection="0"/>
    <xf numFmtId="0" fontId="18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0" fillId="0" borderId="0" applyNumberFormat="0" applyFill="0" applyBorder="0" applyAlignment="0" applyProtection="0">
      <alignment vertical="top"/>
      <protection locked="0"/>
    </xf>
  </cellStyleXfs>
  <cellXfs count="263">
    <xf numFmtId="164" fontId="0" fillId="0" borderId="0" xfId="0"/>
    <xf numFmtId="0" fontId="3" fillId="0" borderId="0" xfId="1" applyFont="1" applyFill="1" applyAlignment="1" applyProtection="1">
      <alignment horizontal="right"/>
    </xf>
    <xf numFmtId="3" fontId="0" fillId="0" borderId="0" xfId="0" applyNumberFormat="1"/>
    <xf numFmtId="165" fontId="0" fillId="0" borderId="0" xfId="0" applyNumberFormat="1"/>
    <xf numFmtId="0" fontId="4" fillId="0" borderId="0" xfId="3" applyFont="1" applyFill="1" applyBorder="1" applyAlignment="1" applyProtection="1">
      <alignment horizontal="left"/>
    </xf>
    <xf numFmtId="164" fontId="6" fillId="0" borderId="0" xfId="4" applyFill="1" applyProtection="1"/>
    <xf numFmtId="164" fontId="3" fillId="0" borderId="0" xfId="4" applyFont="1" applyFill="1" applyAlignment="1" applyProtection="1">
      <alignment horizontal="right"/>
    </xf>
    <xf numFmtId="164" fontId="7" fillId="0" borderId="0" xfId="4" applyFont="1" applyFill="1" applyBorder="1" applyProtection="1"/>
    <xf numFmtId="164" fontId="8" fillId="0" borderId="0" xfId="4" applyFont="1" applyFill="1" applyBorder="1" applyProtection="1"/>
    <xf numFmtId="164" fontId="9" fillId="0" borderId="0" xfId="4" applyFont="1" applyFill="1" applyBorder="1" applyProtection="1"/>
    <xf numFmtId="164" fontId="4" fillId="0" borderId="0" xfId="4" applyFont="1" applyFill="1" applyBorder="1" applyAlignment="1" applyProtection="1"/>
    <xf numFmtId="164" fontId="4" fillId="0" borderId="0" xfId="4" applyFont="1" applyFill="1" applyBorder="1" applyAlignment="1" applyProtection="1">
      <alignment horizontal="left" vertical="center" indent="1"/>
    </xf>
    <xf numFmtId="164" fontId="7" fillId="0" borderId="0" xfId="4" applyFont="1" applyFill="1" applyBorder="1" applyAlignment="1" applyProtection="1">
      <alignment horizontal="left" indent="1"/>
    </xf>
    <xf numFmtId="164" fontId="10" fillId="3" borderId="0" xfId="4" applyFont="1" applyFill="1" applyBorder="1" applyAlignment="1" applyProtection="1">
      <alignment horizontal="left"/>
    </xf>
    <xf numFmtId="166" fontId="12" fillId="3" borderId="1" xfId="4" applyNumberFormat="1" applyFont="1" applyFill="1" applyBorder="1" applyProtection="1"/>
    <xf numFmtId="1" fontId="10" fillId="3" borderId="1" xfId="4" applyNumberFormat="1" applyFont="1" applyFill="1" applyBorder="1" applyAlignment="1" applyProtection="1">
      <alignment horizontal="right" indent="1"/>
    </xf>
    <xf numFmtId="166" fontId="13" fillId="0" borderId="0" xfId="4" applyNumberFormat="1" applyFont="1" applyFill="1" applyBorder="1" applyProtection="1"/>
    <xf numFmtId="166" fontId="14" fillId="0" borderId="0" xfId="4" applyNumberFormat="1" applyFont="1" applyFill="1" applyBorder="1" applyProtection="1"/>
    <xf numFmtId="164" fontId="4" fillId="0" borderId="0" xfId="4" applyFont="1" applyFill="1" applyBorder="1" applyAlignment="1" applyProtection="1">
      <alignment vertical="top" wrapText="1"/>
    </xf>
    <xf numFmtId="167" fontId="2" fillId="0" borderId="0" xfId="4" applyNumberFormat="1" applyFont="1" applyFill="1" applyBorder="1" applyProtection="1"/>
    <xf numFmtId="164" fontId="5" fillId="0" borderId="0" xfId="4" applyFont="1" applyFill="1" applyProtection="1"/>
    <xf numFmtId="166" fontId="15" fillId="0" borderId="0" xfId="4" applyNumberFormat="1" applyFont="1" applyFill="1" applyBorder="1" applyProtection="1"/>
    <xf numFmtId="3" fontId="14" fillId="0" borderId="0" xfId="4" applyNumberFormat="1" applyFont="1" applyFill="1" applyBorder="1" applyProtection="1"/>
    <xf numFmtId="3" fontId="15" fillId="0" borderId="0" xfId="4" applyNumberFormat="1" applyFont="1" applyFill="1" applyBorder="1" applyProtection="1"/>
    <xf numFmtId="164" fontId="3" fillId="0" borderId="0" xfId="4" applyFont="1" applyFill="1" applyAlignment="1" applyProtection="1"/>
    <xf numFmtId="1" fontId="10" fillId="3" borderId="1" xfId="4" quotePrefix="1" applyNumberFormat="1" applyFont="1" applyFill="1" applyBorder="1" applyAlignment="1" applyProtection="1">
      <alignment horizontal="right" indent="1"/>
    </xf>
    <xf numFmtId="0" fontId="2" fillId="0" borderId="0" xfId="6" applyFill="1" applyProtection="1"/>
    <xf numFmtId="164" fontId="3" fillId="0" borderId="0" xfId="7" applyFont="1" applyFill="1" applyAlignment="1" applyProtection="1">
      <alignment horizontal="right"/>
    </xf>
    <xf numFmtId="0" fontId="8" fillId="0" borderId="0" xfId="6" applyFont="1" applyFill="1" applyBorder="1" applyProtection="1"/>
    <xf numFmtId="0" fontId="7" fillId="0" borderId="0" xfId="6" applyFont="1" applyFill="1" applyBorder="1" applyProtection="1"/>
    <xf numFmtId="0" fontId="4" fillId="0" borderId="0" xfId="6" applyFont="1" applyFill="1" applyBorder="1" applyAlignment="1" applyProtection="1"/>
    <xf numFmtId="0" fontId="4" fillId="0" borderId="0" xfId="6" applyFont="1" applyFill="1" applyBorder="1" applyAlignment="1" applyProtection="1">
      <alignment horizontal="left" vertical="center" indent="1"/>
    </xf>
    <xf numFmtId="0" fontId="7" fillId="0" borderId="0" xfId="6" applyFont="1" applyFill="1" applyBorder="1" applyAlignment="1" applyProtection="1">
      <alignment horizontal="left" indent="1"/>
    </xf>
    <xf numFmtId="0" fontId="5" fillId="0" borderId="0" xfId="6" applyFont="1" applyFill="1" applyBorder="1" applyProtection="1"/>
    <xf numFmtId="0" fontId="4" fillId="0" borderId="0" xfId="8" applyFont="1" applyFill="1" applyBorder="1" applyAlignment="1" applyProtection="1">
      <alignment vertical="center"/>
    </xf>
    <xf numFmtId="0" fontId="5" fillId="0" borderId="0" xfId="6" applyFont="1" applyFill="1" applyBorder="1" applyAlignment="1" applyProtection="1">
      <alignment horizontal="left" vertical="top"/>
    </xf>
    <xf numFmtId="0" fontId="17" fillId="0" borderId="0" xfId="6" applyFont="1" applyFill="1" applyProtection="1"/>
    <xf numFmtId="0" fontId="5" fillId="0" borderId="0" xfId="6" applyFont="1" applyFill="1" applyBorder="1" applyAlignment="1" applyProtection="1">
      <alignment vertical="center" wrapText="1"/>
    </xf>
    <xf numFmtId="0" fontId="5" fillId="0" borderId="0" xfId="6" applyFont="1" applyFill="1" applyBorder="1" applyAlignment="1" applyProtection="1">
      <alignment horizontal="justify" vertical="center" wrapText="1"/>
    </xf>
    <xf numFmtId="0" fontId="4" fillId="0" borderId="0" xfId="6" applyFont="1" applyFill="1" applyBorder="1" applyAlignment="1" applyProtection="1">
      <alignment horizontal="left"/>
    </xf>
    <xf numFmtId="0" fontId="4" fillId="0" borderId="0" xfId="6" applyFont="1" applyFill="1" applyBorder="1" applyAlignment="1" applyProtection="1">
      <alignment vertical="top" wrapText="1"/>
    </xf>
    <xf numFmtId="164" fontId="16" fillId="0" borderId="0" xfId="7" applyFont="1" applyFill="1" applyAlignment="1">
      <alignment horizontal="left" readingOrder="1"/>
    </xf>
    <xf numFmtId="0" fontId="0" fillId="0" borderId="0" xfId="0" applyNumberFormat="1"/>
    <xf numFmtId="0" fontId="4" fillId="0" borderId="0" xfId="2" applyFont="1" applyFill="1" applyBorder="1" applyAlignment="1" applyProtection="1">
      <alignment vertical="top" wrapText="1"/>
    </xf>
    <xf numFmtId="168" fontId="0" fillId="0" borderId="0" xfId="0" applyNumberFormat="1"/>
    <xf numFmtId="169" fontId="0" fillId="0" borderId="0" xfId="0" applyNumberFormat="1"/>
    <xf numFmtId="14" fontId="0" fillId="0" borderId="0" xfId="0" applyNumberFormat="1"/>
    <xf numFmtId="164" fontId="0" fillId="0" borderId="0" xfId="0" applyAlignment="1">
      <alignment horizontal="left" indent="1"/>
    </xf>
    <xf numFmtId="14" fontId="19" fillId="0" borderId="0" xfId="0" applyNumberFormat="1" applyFont="1"/>
    <xf numFmtId="164" fontId="0" fillId="0" borderId="0" xfId="0" applyAlignment="1">
      <alignment wrapText="1"/>
    </xf>
    <xf numFmtId="0" fontId="21" fillId="0" borderId="0" xfId="11" applyFont="1"/>
    <xf numFmtId="1" fontId="22" fillId="0" borderId="0" xfId="11" applyNumberFormat="1" applyFont="1"/>
    <xf numFmtId="0" fontId="21" fillId="0" borderId="0" xfId="11" applyFont="1" applyFill="1"/>
    <xf numFmtId="0" fontId="23" fillId="0" borderId="0" xfId="11" applyFont="1"/>
    <xf numFmtId="0" fontId="24" fillId="0" borderId="0" xfId="11" applyFont="1"/>
    <xf numFmtId="1" fontId="21" fillId="0" borderId="0" xfId="11" applyNumberFormat="1" applyFont="1"/>
    <xf numFmtId="1" fontId="25" fillId="0" borderId="0" xfId="12" applyNumberFormat="1" applyFont="1"/>
    <xf numFmtId="0" fontId="21" fillId="0" borderId="0" xfId="11" applyFont="1" applyBorder="1"/>
    <xf numFmtId="167" fontId="21" fillId="0" borderId="0" xfId="11" applyNumberFormat="1" applyFont="1"/>
    <xf numFmtId="172" fontId="21" fillId="0" borderId="0" xfId="11" applyNumberFormat="1" applyFont="1"/>
    <xf numFmtId="1" fontId="21" fillId="0" borderId="0" xfId="12" applyNumberFormat="1" applyFont="1"/>
    <xf numFmtId="4" fontId="21" fillId="0" borderId="0" xfId="11" applyNumberFormat="1" applyFont="1"/>
    <xf numFmtId="170" fontId="21" fillId="0" borderId="0" xfId="11" applyNumberFormat="1" applyFont="1"/>
    <xf numFmtId="1" fontId="26" fillId="0" borderId="0" xfId="11" applyNumberFormat="1" applyFont="1" applyFill="1"/>
    <xf numFmtId="169" fontId="26" fillId="0" borderId="0" xfId="11" applyNumberFormat="1" applyFont="1" applyFill="1"/>
    <xf numFmtId="170" fontId="26" fillId="0" borderId="0" xfId="11" applyNumberFormat="1" applyFont="1" applyFill="1"/>
    <xf numFmtId="0" fontId="26" fillId="0" borderId="0" xfId="11" applyFont="1" applyFill="1" applyBorder="1" applyAlignment="1">
      <alignment horizontal="right"/>
    </xf>
    <xf numFmtId="171" fontId="26" fillId="0" borderId="0" xfId="11" applyNumberFormat="1" applyFont="1" applyFill="1" applyBorder="1"/>
    <xf numFmtId="1" fontId="21" fillId="0" borderId="0" xfId="11" applyNumberFormat="1" applyFont="1" applyBorder="1"/>
    <xf numFmtId="175" fontId="21" fillId="0" borderId="0" xfId="11" applyNumberFormat="1" applyFont="1"/>
    <xf numFmtId="0" fontId="27" fillId="0" borderId="0" xfId="12" applyFont="1" applyFill="1" applyBorder="1" applyAlignment="1" applyProtection="1">
      <alignment horizontal="left" vertical="top" wrapText="1"/>
    </xf>
    <xf numFmtId="0" fontId="28" fillId="0" borderId="0" xfId="11" applyFont="1"/>
    <xf numFmtId="170" fontId="28" fillId="0" borderId="0" xfId="11" applyNumberFormat="1" applyFont="1"/>
    <xf numFmtId="170" fontId="28" fillId="0" borderId="0" xfId="11" applyNumberFormat="1" applyFont="1" applyBorder="1"/>
    <xf numFmtId="174" fontId="28" fillId="0" borderId="0" xfId="11" applyNumberFormat="1" applyFont="1" applyFill="1" applyBorder="1" applyAlignment="1">
      <alignment horizontal="right"/>
    </xf>
    <xf numFmtId="0" fontId="6" fillId="0" borderId="0" xfId="8" applyFill="1" applyProtection="1"/>
    <xf numFmtId="0" fontId="30" fillId="0" borderId="0" xfId="8" applyFont="1" applyFill="1" applyBorder="1" applyProtection="1"/>
    <xf numFmtId="0" fontId="31" fillId="0" borderId="0" xfId="8" applyFont="1" applyFill="1" applyBorder="1" applyProtection="1"/>
    <xf numFmtId="0" fontId="4" fillId="0" borderId="0" xfId="8" applyFont="1" applyFill="1" applyBorder="1" applyAlignment="1" applyProtection="1"/>
    <xf numFmtId="0" fontId="4" fillId="0" borderId="0" xfId="8" applyFont="1" applyFill="1" applyBorder="1" applyAlignment="1" applyProtection="1">
      <alignment horizontal="left" vertical="center" indent="1"/>
    </xf>
    <xf numFmtId="0" fontId="31" fillId="0" borderId="0" xfId="8" applyFont="1" applyFill="1" applyBorder="1" applyAlignment="1" applyProtection="1">
      <alignment horizontal="left" indent="1"/>
    </xf>
    <xf numFmtId="0" fontId="4" fillId="2" borderId="0" xfId="8" applyFont="1" applyFill="1" applyBorder="1" applyAlignment="1" applyProtection="1">
      <alignment horizontal="left"/>
    </xf>
    <xf numFmtId="0" fontId="18" fillId="0" borderId="0" xfId="14" applyFont="1" applyFill="1" applyBorder="1" applyAlignment="1" applyProtection="1">
      <alignment horizontal="center"/>
    </xf>
    <xf numFmtId="0" fontId="18" fillId="0" borderId="0" xfId="14" applyFont="1" applyFill="1" applyBorder="1" applyAlignment="1" applyProtection="1">
      <alignment horizontal="right"/>
    </xf>
    <xf numFmtId="170" fontId="18" fillId="0" borderId="0" xfId="14" applyNumberFormat="1" applyFont="1" applyFill="1" applyBorder="1" applyProtection="1"/>
    <xf numFmtId="0" fontId="31" fillId="2" borderId="0" xfId="8" applyFont="1" applyFill="1" applyBorder="1" applyAlignment="1" applyProtection="1">
      <alignment horizontal="left" indent="1"/>
    </xf>
    <xf numFmtId="3" fontId="18" fillId="0" borderId="0" xfId="8" applyNumberFormat="1" applyFont="1" applyFill="1" applyBorder="1" applyProtection="1"/>
    <xf numFmtId="0" fontId="18" fillId="0" borderId="0" xfId="8" applyFont="1" applyFill="1" applyBorder="1" applyProtection="1"/>
    <xf numFmtId="0" fontId="6" fillId="2" borderId="0" xfId="8" applyFill="1" applyProtection="1"/>
    <xf numFmtId="0" fontId="32" fillId="0" borderId="0" xfId="8" applyFont="1" applyFill="1" applyProtection="1"/>
    <xf numFmtId="1" fontId="32" fillId="0" borderId="0" xfId="8" applyNumberFormat="1" applyFont="1" applyFill="1" applyProtection="1"/>
    <xf numFmtId="0" fontId="4" fillId="0" borderId="0" xfId="8" applyFont="1" applyFill="1" applyBorder="1" applyAlignment="1" applyProtection="1">
      <alignment vertical="top" wrapText="1"/>
    </xf>
    <xf numFmtId="1" fontId="34" fillId="2" borderId="6" xfId="4" applyNumberFormat="1" applyFont="1" applyFill="1" applyBorder="1" applyAlignment="1" applyProtection="1">
      <alignment horizontal="right" indent="1"/>
    </xf>
    <xf numFmtId="164" fontId="15" fillId="2" borderId="0" xfId="4" applyFont="1" applyFill="1" applyBorder="1" applyAlignment="1" applyProtection="1">
      <alignment horizontal="left"/>
    </xf>
    <xf numFmtId="3" fontId="15" fillId="2" borderId="0" xfId="4" applyNumberFormat="1" applyFont="1" applyFill="1" applyBorder="1" applyAlignment="1" applyProtection="1">
      <alignment horizontal="right" indent="1"/>
    </xf>
    <xf numFmtId="166" fontId="15" fillId="2" borderId="0" xfId="4" applyNumberFormat="1" applyFont="1" applyFill="1" applyBorder="1" applyAlignment="1" applyProtection="1">
      <alignment horizontal="right" indent="1"/>
    </xf>
    <xf numFmtId="166" fontId="34" fillId="2" borderId="2" xfId="4" applyNumberFormat="1" applyFont="1" applyFill="1" applyBorder="1" applyProtection="1"/>
    <xf numFmtId="3" fontId="34" fillId="2" borderId="2" xfId="4" applyNumberFormat="1" applyFont="1" applyFill="1" applyBorder="1" applyAlignment="1" applyProtection="1">
      <alignment horizontal="right" indent="1"/>
    </xf>
    <xf numFmtId="166" fontId="34" fillId="2" borderId="2" xfId="4" applyNumberFormat="1" applyFont="1" applyFill="1" applyBorder="1" applyAlignment="1" applyProtection="1">
      <alignment horizontal="right" indent="1"/>
    </xf>
    <xf numFmtId="166" fontId="15" fillId="2" borderId="0" xfId="4" applyNumberFormat="1" applyFont="1" applyFill="1" applyBorder="1" applyAlignment="1" applyProtection="1">
      <alignment horizontal="left"/>
    </xf>
    <xf numFmtId="3" fontId="15" fillId="2" borderId="2" xfId="4" applyNumberFormat="1" applyFont="1" applyFill="1" applyBorder="1" applyAlignment="1" applyProtection="1">
      <alignment horizontal="right" indent="1"/>
    </xf>
    <xf numFmtId="166" fontId="15" fillId="2" borderId="2" xfId="4" applyNumberFormat="1" applyFont="1" applyFill="1" applyBorder="1" applyAlignment="1" applyProtection="1">
      <alignment horizontal="right" indent="1"/>
    </xf>
    <xf numFmtId="166" fontId="34" fillId="2" borderId="3" xfId="4" applyNumberFormat="1" applyFont="1" applyFill="1" applyBorder="1" applyProtection="1"/>
    <xf numFmtId="3" fontId="34" fillId="2" borderId="4" xfId="4" applyNumberFormat="1" applyFont="1" applyFill="1" applyBorder="1" applyAlignment="1" applyProtection="1">
      <alignment horizontal="right" indent="1"/>
    </xf>
    <xf numFmtId="166" fontId="34" fillId="2" borderId="4" xfId="4" applyNumberFormat="1" applyFont="1" applyFill="1" applyBorder="1" applyAlignment="1" applyProtection="1">
      <alignment horizontal="right" indent="1"/>
    </xf>
    <xf numFmtId="164" fontId="37" fillId="0" borderId="0" xfId="0" applyFont="1" applyFill="1" applyBorder="1" applyAlignment="1" applyProtection="1"/>
    <xf numFmtId="0" fontId="37" fillId="0" borderId="0" xfId="1" applyFont="1" applyFill="1" applyAlignment="1" applyProtection="1">
      <alignment horizontal="right"/>
    </xf>
    <xf numFmtId="164" fontId="37" fillId="0" borderId="0" xfId="0" quotePrefix="1" applyFont="1" applyFill="1" applyAlignment="1" applyProtection="1">
      <alignment horizontal="right"/>
    </xf>
    <xf numFmtId="164" fontId="34" fillId="0" borderId="0" xfId="0" applyFont="1" applyFill="1" applyBorder="1" applyAlignment="1" applyProtection="1"/>
    <xf numFmtId="164" fontId="15" fillId="2" borderId="6" xfId="0" applyFont="1" applyFill="1" applyBorder="1" applyAlignment="1">
      <alignment horizontal="left"/>
    </xf>
    <xf numFmtId="164" fontId="15" fillId="0" borderId="0" xfId="0" applyFont="1" applyFill="1" applyBorder="1" applyProtection="1"/>
    <xf numFmtId="0" fontId="15" fillId="2" borderId="0" xfId="0" applyNumberFormat="1" applyFont="1" applyFill="1" applyAlignment="1">
      <alignment horizontal="left"/>
    </xf>
    <xf numFmtId="166" fontId="15" fillId="2" borderId="0" xfId="9" applyNumberFormat="1" applyFont="1" applyFill="1" applyBorder="1" applyAlignment="1" applyProtection="1">
      <alignment horizontal="right" indent="1"/>
    </xf>
    <xf numFmtId="164" fontId="34" fillId="2" borderId="6" xfId="0" applyFont="1" applyFill="1" applyBorder="1" applyAlignment="1">
      <alignment horizontal="left"/>
    </xf>
    <xf numFmtId="166" fontId="34" fillId="2" borderId="6" xfId="9" applyNumberFormat="1" applyFont="1" applyFill="1" applyBorder="1" applyAlignment="1" applyProtection="1">
      <alignment horizontal="right" indent="1"/>
    </xf>
    <xf numFmtId="164" fontId="37" fillId="0" borderId="0" xfId="0" applyFont="1" applyFill="1" applyAlignment="1" applyProtection="1">
      <alignment horizontal="right"/>
    </xf>
    <xf numFmtId="164" fontId="15" fillId="0" borderId="0" xfId="7" applyFont="1" applyFill="1" applyAlignment="1">
      <alignment horizontal="left" readingOrder="1"/>
    </xf>
    <xf numFmtId="0" fontId="34" fillId="2" borderId="0" xfId="10" applyNumberFormat="1" applyFont="1" applyFill="1" applyBorder="1" applyAlignment="1">
      <alignment vertical="center"/>
    </xf>
    <xf numFmtId="164" fontId="34" fillId="0" borderId="0" xfId="0" applyFont="1" applyBorder="1" applyAlignment="1">
      <alignment horizontal="left" vertical="center" wrapText="1" readingOrder="1"/>
    </xf>
    <xf numFmtId="3" fontId="15" fillId="0" borderId="0" xfId="0" applyNumberFormat="1" applyFont="1" applyBorder="1" applyAlignment="1">
      <alignment horizontal="right" vertical="center" wrapText="1" readingOrder="1"/>
    </xf>
    <xf numFmtId="164" fontId="15" fillId="0" borderId="0" xfId="0" applyFont="1" applyFill="1" applyBorder="1" applyAlignment="1">
      <alignment horizontal="right" vertical="center" wrapText="1" readingOrder="1"/>
    </xf>
    <xf numFmtId="164" fontId="34" fillId="0" borderId="9" xfId="0" applyFont="1" applyBorder="1" applyAlignment="1">
      <alignment horizontal="left" vertical="center" wrapText="1" readingOrder="1"/>
    </xf>
    <xf numFmtId="164" fontId="15" fillId="0" borderId="9" xfId="0" applyFont="1" applyFill="1" applyBorder="1" applyAlignment="1">
      <alignment horizontal="right" vertical="center" wrapText="1" readingOrder="1"/>
    </xf>
    <xf numFmtId="0" fontId="34" fillId="0" borderId="0" xfId="2" applyFont="1" applyFill="1" applyBorder="1" applyAlignment="1" applyProtection="1">
      <alignment vertical="top" wrapText="1"/>
    </xf>
    <xf numFmtId="3" fontId="34" fillId="0" borderId="1" xfId="0" applyNumberFormat="1" applyFont="1" applyFill="1" applyBorder="1" applyProtection="1"/>
    <xf numFmtId="3" fontId="15" fillId="0" borderId="1" xfId="0" applyNumberFormat="1" applyFont="1" applyFill="1" applyBorder="1" applyProtection="1"/>
    <xf numFmtId="164" fontId="15" fillId="0" borderId="1" xfId="0" applyFont="1" applyFill="1" applyBorder="1"/>
    <xf numFmtId="164" fontId="15" fillId="0" borderId="0" xfId="0" applyFont="1" applyFill="1"/>
    <xf numFmtId="164" fontId="34" fillId="2" borderId="0" xfId="0" applyFont="1" applyFill="1" applyProtection="1"/>
    <xf numFmtId="164" fontId="34" fillId="2" borderId="1" xfId="0" applyFont="1" applyFill="1" applyBorder="1" applyProtection="1"/>
    <xf numFmtId="164" fontId="34" fillId="2" borderId="1" xfId="0" applyFont="1" applyFill="1" applyBorder="1" applyAlignment="1" applyProtection="1">
      <alignment horizontal="right"/>
    </xf>
    <xf numFmtId="164" fontId="34" fillId="2" borderId="1" xfId="0" applyFont="1" applyFill="1" applyBorder="1" applyAlignment="1" applyProtection="1">
      <alignment horizontal="right" wrapText="1"/>
    </xf>
    <xf numFmtId="164" fontId="15" fillId="2" borderId="0" xfId="0" applyFont="1" applyFill="1" applyProtection="1"/>
    <xf numFmtId="3" fontId="15" fillId="2" borderId="0" xfId="0" applyNumberFormat="1" applyFont="1" applyFill="1" applyAlignment="1" applyProtection="1">
      <alignment horizontal="right" vertical="center"/>
    </xf>
    <xf numFmtId="9" fontId="15" fillId="2" borderId="0" xfId="13" applyNumberFormat="1" applyFont="1" applyFill="1" applyAlignment="1" applyProtection="1">
      <alignment horizontal="right" vertical="center"/>
    </xf>
    <xf numFmtId="3" fontId="34" fillId="2" borderId="1" xfId="0" applyNumberFormat="1" applyFont="1" applyFill="1" applyBorder="1" applyAlignment="1" applyProtection="1"/>
    <xf numFmtId="3" fontId="15" fillId="2" borderId="0" xfId="9" applyNumberFormat="1" applyFont="1" applyFill="1" applyBorder="1" applyAlignment="1" applyProtection="1">
      <alignment horizontal="right" indent="1"/>
    </xf>
    <xf numFmtId="3" fontId="34" fillId="2" borderId="6" xfId="9" applyNumberFormat="1" applyFont="1" applyFill="1" applyBorder="1" applyAlignment="1" applyProtection="1">
      <alignment horizontal="right" indent="1"/>
    </xf>
    <xf numFmtId="168" fontId="15" fillId="0" borderId="0" xfId="0" applyNumberFormat="1" applyFont="1" applyFill="1" applyBorder="1" applyProtection="1"/>
    <xf numFmtId="0" fontId="34" fillId="0" borderId="0" xfId="6" applyFont="1" applyFill="1" applyBorder="1" applyAlignment="1" applyProtection="1">
      <alignment vertical="top" wrapText="1"/>
    </xf>
    <xf numFmtId="164" fontId="15" fillId="2" borderId="0" xfId="0" applyFont="1" applyFill="1" applyBorder="1" applyAlignment="1">
      <alignment horizontal="left"/>
    </xf>
    <xf numFmtId="0" fontId="15" fillId="0" borderId="0" xfId="6" applyFont="1" applyFill="1" applyBorder="1" applyAlignment="1" applyProtection="1">
      <alignment horizontal="left" vertical="top" wrapText="1"/>
    </xf>
    <xf numFmtId="0" fontId="29" fillId="0" borderId="0" xfId="11" applyFont="1" applyFill="1" applyBorder="1" applyAlignment="1">
      <alignment horizontal="right"/>
    </xf>
    <xf numFmtId="0" fontId="6" fillId="0" borderId="0" xfId="16" applyFill="1" applyProtection="1"/>
    <xf numFmtId="0" fontId="18" fillId="0" borderId="0" xfId="16" applyFont="1" applyFill="1" applyProtection="1"/>
    <xf numFmtId="0" fontId="30" fillId="0" borderId="0" xfId="16" applyFont="1" applyFill="1" applyBorder="1" applyProtection="1"/>
    <xf numFmtId="0" fontId="31" fillId="0" borderId="0" xfId="16" applyFont="1" applyFill="1" applyBorder="1" applyProtection="1"/>
    <xf numFmtId="0" fontId="4" fillId="0" borderId="0" xfId="16" applyFont="1" applyFill="1" applyBorder="1" applyAlignment="1" applyProtection="1"/>
    <xf numFmtId="0" fontId="4" fillId="0" borderId="0" xfId="16" applyFont="1" applyFill="1" applyBorder="1" applyAlignment="1" applyProtection="1">
      <alignment horizontal="right" vertical="center"/>
    </xf>
    <xf numFmtId="0" fontId="31" fillId="2" borderId="0" xfId="16" applyFont="1" applyFill="1" applyBorder="1" applyAlignment="1" applyProtection="1">
      <alignment horizontal="left" indent="1"/>
    </xf>
    <xf numFmtId="0" fontId="39" fillId="2" borderId="0" xfId="16" applyFont="1" applyFill="1" applyBorder="1" applyAlignment="1" applyProtection="1">
      <alignment horizontal="right" vertical="center"/>
    </xf>
    <xf numFmtId="0" fontId="34" fillId="2" borderId="0" xfId="17" applyFont="1" applyFill="1" applyBorder="1" applyAlignment="1" applyProtection="1">
      <alignment horizontal="left"/>
    </xf>
    <xf numFmtId="0" fontId="41" fillId="0" borderId="0" xfId="16" applyFont="1" applyFill="1" applyBorder="1" applyAlignment="1" applyProtection="1">
      <alignment horizontal="right"/>
    </xf>
    <xf numFmtId="0" fontId="6" fillId="0" borderId="0" xfId="16"/>
    <xf numFmtId="170" fontId="15" fillId="0" borderId="9" xfId="0" applyNumberFormat="1" applyFont="1" applyBorder="1" applyAlignment="1">
      <alignment horizontal="right" vertical="center" wrapText="1" readingOrder="1"/>
    </xf>
    <xf numFmtId="169" fontId="21" fillId="0" borderId="0" xfId="11" applyNumberFormat="1" applyFont="1" applyFill="1"/>
    <xf numFmtId="0" fontId="21" fillId="0" borderId="0" xfId="11" applyFont="1" applyBorder="1" applyAlignment="1">
      <alignment horizontal="right"/>
    </xf>
    <xf numFmtId="0" fontId="21" fillId="0" borderId="0" xfId="11" applyFont="1" applyBorder="1" applyAlignment="1">
      <alignment horizontal="left"/>
    </xf>
    <xf numFmtId="3" fontId="21" fillId="0" borderId="0" xfId="11" applyNumberFormat="1" applyFont="1" applyBorder="1"/>
    <xf numFmtId="170" fontId="21" fillId="0" borderId="0" xfId="11" applyNumberFormat="1" applyFont="1" applyBorder="1"/>
    <xf numFmtId="164" fontId="34" fillId="0" borderId="0" xfId="0" quotePrefix="1" applyFont="1" applyFill="1" applyBorder="1" applyAlignment="1" applyProtection="1"/>
    <xf numFmtId="176" fontId="15" fillId="2" borderId="0" xfId="13" applyNumberFormat="1" applyFont="1" applyFill="1" applyAlignment="1" applyProtection="1">
      <alignment horizontal="right" vertical="center"/>
    </xf>
    <xf numFmtId="176" fontId="34" fillId="2" borderId="1" xfId="13" applyNumberFormat="1" applyFont="1" applyFill="1" applyBorder="1" applyAlignment="1" applyProtection="1">
      <alignment horizontal="right"/>
    </xf>
    <xf numFmtId="0" fontId="15" fillId="0" borderId="0" xfId="11" applyFont="1"/>
    <xf numFmtId="164" fontId="43" fillId="0" borderId="0" xfId="4" applyFont="1" applyFill="1" applyBorder="1" applyAlignment="1" applyProtection="1">
      <alignment horizontal="left" vertical="center" indent="1"/>
    </xf>
    <xf numFmtId="0" fontId="15" fillId="0" borderId="0" xfId="6" applyFont="1" applyFill="1" applyBorder="1" applyProtection="1"/>
    <xf numFmtId="164" fontId="15" fillId="0" borderId="0" xfId="0" applyFont="1"/>
    <xf numFmtId="0" fontId="15" fillId="0" borderId="0" xfId="0" applyNumberFormat="1" applyFont="1"/>
    <xf numFmtId="168" fontId="15" fillId="0" borderId="0" xfId="0" applyNumberFormat="1" applyFont="1"/>
    <xf numFmtId="164" fontId="15" fillId="0" borderId="0" xfId="0" applyFont="1" applyAlignment="1">
      <alignment horizontal="left" indent="1"/>
    </xf>
    <xf numFmtId="169" fontId="15" fillId="0" borderId="0" xfId="11" applyNumberFormat="1" applyFont="1"/>
    <xf numFmtId="0" fontId="15" fillId="0" borderId="0" xfId="11" applyNumberFormat="1" applyFont="1"/>
    <xf numFmtId="0" fontId="15" fillId="0" borderId="0" xfId="11" applyFont="1" applyFill="1"/>
    <xf numFmtId="169" fontId="15" fillId="0" borderId="0" xfId="11" applyNumberFormat="1" applyFont="1" applyFill="1"/>
    <xf numFmtId="0" fontId="15" fillId="0" borderId="0" xfId="11" applyFont="1" applyFill="1" applyBorder="1" applyAlignment="1">
      <alignment horizontal="right"/>
    </xf>
    <xf numFmtId="169" fontId="15" fillId="0" borderId="0" xfId="11" applyNumberFormat="1" applyFont="1" applyFill="1" applyBorder="1" applyAlignment="1">
      <alignment horizontal="right"/>
    </xf>
    <xf numFmtId="0" fontId="15" fillId="0" borderId="0" xfId="11" applyNumberFormat="1" applyFont="1" applyFill="1"/>
    <xf numFmtId="3" fontId="15" fillId="0" borderId="0" xfId="11" applyNumberFormat="1" applyFont="1" applyFill="1"/>
    <xf numFmtId="0" fontId="15" fillId="0" borderId="0" xfId="3" applyFont="1" applyFill="1" applyBorder="1"/>
    <xf numFmtId="170" fontId="15" fillId="0" borderId="0" xfId="11" applyNumberFormat="1" applyFont="1" applyFill="1"/>
    <xf numFmtId="3" fontId="15" fillId="0" borderId="0" xfId="0" applyNumberFormat="1" applyFont="1" applyFill="1" applyBorder="1" applyAlignment="1">
      <alignment horizontal="right" vertical="center" wrapText="1"/>
    </xf>
    <xf numFmtId="170" fontId="15" fillId="0" borderId="9" xfId="0" applyNumberFormat="1" applyFont="1" applyFill="1" applyBorder="1" applyAlignment="1">
      <alignment horizontal="right" vertical="center" wrapText="1"/>
    </xf>
    <xf numFmtId="1" fontId="15" fillId="2" borderId="0" xfId="4" applyNumberFormat="1" applyFont="1" applyFill="1" applyBorder="1" applyAlignment="1" applyProtection="1">
      <alignment horizontal="right" indent="1"/>
    </xf>
    <xf numFmtId="0" fontId="15" fillId="0" borderId="0" xfId="0" applyNumberFormat="1" applyFont="1" applyAlignment="1">
      <alignment horizontal="center"/>
    </xf>
    <xf numFmtId="164" fontId="15" fillId="0" borderId="0" xfId="0" applyFont="1" applyAlignment="1">
      <alignment horizontal="center"/>
    </xf>
    <xf numFmtId="168" fontId="15" fillId="0" borderId="0" xfId="0" applyNumberFormat="1" applyFont="1" applyAlignment="1">
      <alignment horizontal="center"/>
    </xf>
    <xf numFmtId="164" fontId="15" fillId="0" borderId="0" xfId="0" applyFont="1" applyAlignment="1">
      <alignment horizontal="right"/>
    </xf>
    <xf numFmtId="164" fontId="15" fillId="0" borderId="8" xfId="0" applyFont="1" applyFill="1" applyBorder="1" applyAlignment="1">
      <alignment horizontal="right" vertical="center" wrapText="1"/>
    </xf>
    <xf numFmtId="164" fontId="15" fillId="0" borderId="10" xfId="0" applyFont="1" applyFill="1" applyBorder="1" applyAlignment="1">
      <alignment horizontal="right" vertical="center" wrapText="1"/>
    </xf>
    <xf numFmtId="170" fontId="15" fillId="0" borderId="0" xfId="0" applyNumberFormat="1" applyFont="1"/>
    <xf numFmtId="0" fontId="44" fillId="0" borderId="0" xfId="6" applyFont="1" applyFill="1" applyBorder="1" applyProtection="1"/>
    <xf numFmtId="164" fontId="34" fillId="0" borderId="0" xfId="4" applyFont="1" applyFill="1" applyBorder="1" applyAlignment="1" applyProtection="1">
      <alignment horizontal="left" vertical="top" wrapText="1"/>
    </xf>
    <xf numFmtId="0" fontId="11" fillId="3" borderId="2" xfId="4" quotePrefix="1" applyNumberFormat="1" applyFont="1" applyFill="1" applyBorder="1" applyAlignment="1" applyProtection="1">
      <alignment horizontal="right" indent="1"/>
    </xf>
    <xf numFmtId="0" fontId="11" fillId="3" borderId="2" xfId="4" applyNumberFormat="1" applyFont="1" applyFill="1" applyBorder="1" applyAlignment="1" applyProtection="1">
      <alignment horizontal="right" indent="1"/>
    </xf>
    <xf numFmtId="164" fontId="11" fillId="3" borderId="2" xfId="4" applyFont="1" applyFill="1" applyBorder="1" applyAlignment="1" applyProtection="1">
      <alignment horizontal="right" indent="1"/>
    </xf>
    <xf numFmtId="0" fontId="15" fillId="0" borderId="0" xfId="4" applyNumberFormat="1" applyFont="1" applyFill="1" applyAlignment="1" applyProtection="1">
      <alignment horizontal="left" wrapText="1"/>
    </xf>
    <xf numFmtId="0" fontId="15" fillId="0" borderId="5" xfId="4" applyNumberFormat="1" applyFont="1" applyFill="1" applyBorder="1" applyAlignment="1" applyProtection="1">
      <alignment horizontal="justify"/>
    </xf>
    <xf numFmtId="0" fontId="15" fillId="0" borderId="0" xfId="4" applyNumberFormat="1" applyFont="1" applyFill="1" applyBorder="1" applyAlignment="1" applyProtection="1">
      <alignment horizontal="justify"/>
    </xf>
    <xf numFmtId="0" fontId="34" fillId="0" borderId="0" xfId="6" applyFont="1" applyFill="1" applyBorder="1" applyAlignment="1" applyProtection="1">
      <alignment horizontal="left" vertical="top" wrapText="1"/>
    </xf>
    <xf numFmtId="0" fontId="34" fillId="0" borderId="0" xfId="2" applyFont="1" applyFill="1" applyBorder="1" applyAlignment="1" applyProtection="1">
      <alignment horizontal="left" vertical="top" wrapText="1"/>
    </xf>
    <xf numFmtId="164" fontId="34" fillId="2" borderId="0" xfId="10" applyNumberFormat="1" applyFont="1" applyFill="1" applyBorder="1" applyAlignment="1">
      <alignment horizontal="center" vertical="center"/>
    </xf>
    <xf numFmtId="0" fontId="34" fillId="2" borderId="8" xfId="10" applyNumberFormat="1" applyFont="1" applyFill="1" applyBorder="1" applyAlignment="1">
      <alignment horizontal="center" vertical="center"/>
    </xf>
    <xf numFmtId="0" fontId="34" fillId="2" borderId="0" xfId="10" applyNumberFormat="1" applyFont="1" applyFill="1" applyBorder="1" applyAlignment="1">
      <alignment horizontal="center" vertical="center"/>
    </xf>
    <xf numFmtId="164" fontId="34" fillId="2" borderId="12" xfId="0" applyFont="1" applyFill="1" applyBorder="1" applyAlignment="1" applyProtection="1">
      <alignment horizontal="center"/>
    </xf>
    <xf numFmtId="0" fontId="15" fillId="2" borderId="7" xfId="0" applyNumberFormat="1" applyFont="1" applyFill="1" applyBorder="1" applyAlignment="1">
      <alignment horizontal="left"/>
    </xf>
    <xf numFmtId="166" fontId="15" fillId="2" borderId="7" xfId="9" applyNumberFormat="1" applyFont="1" applyFill="1" applyBorder="1" applyAlignment="1" applyProtection="1">
      <alignment horizontal="right" indent="1"/>
    </xf>
    <xf numFmtId="164" fontId="15" fillId="2" borderId="0" xfId="0" applyFont="1" applyFill="1"/>
    <xf numFmtId="3" fontId="15" fillId="2" borderId="0" xfId="0" applyNumberFormat="1" applyFont="1" applyFill="1"/>
    <xf numFmtId="164" fontId="34" fillId="2" borderId="13" xfId="0" quotePrefix="1" applyFont="1" applyFill="1" applyBorder="1" applyAlignment="1" applyProtection="1"/>
    <xf numFmtId="0" fontId="15" fillId="2" borderId="13" xfId="0" applyNumberFormat="1" applyFont="1" applyFill="1" applyBorder="1" applyAlignment="1">
      <alignment horizontal="center"/>
    </xf>
    <xf numFmtId="164" fontId="15" fillId="2" borderId="7" xfId="0" applyFont="1" applyFill="1" applyBorder="1"/>
    <xf numFmtId="3" fontId="15" fillId="2" borderId="7" xfId="0" applyNumberFormat="1" applyFont="1" applyFill="1" applyBorder="1"/>
    <xf numFmtId="164" fontId="15" fillId="2" borderId="14" xfId="0" applyFont="1" applyFill="1" applyBorder="1"/>
    <xf numFmtId="3" fontId="15" fillId="2" borderId="14" xfId="0" applyNumberFormat="1" applyFont="1" applyFill="1" applyBorder="1"/>
    <xf numFmtId="168" fontId="15" fillId="2" borderId="14" xfId="0" applyNumberFormat="1" applyFont="1" applyFill="1" applyBorder="1"/>
    <xf numFmtId="0" fontId="15" fillId="2" borderId="7" xfId="0" applyNumberFormat="1" applyFont="1" applyFill="1" applyBorder="1"/>
    <xf numFmtId="170" fontId="15" fillId="2" borderId="7" xfId="0" applyNumberFormat="1" applyFont="1" applyFill="1" applyBorder="1"/>
    <xf numFmtId="14" fontId="15" fillId="2" borderId="0" xfId="0" applyNumberFormat="1" applyFont="1" applyFill="1"/>
    <xf numFmtId="3" fontId="15" fillId="2" borderId="0" xfId="0" applyNumberFormat="1" applyFont="1" applyFill="1" applyAlignment="1"/>
    <xf numFmtId="166" fontId="15" fillId="2" borderId="0" xfId="0" applyNumberFormat="1" applyFont="1" applyFill="1"/>
    <xf numFmtId="164" fontId="15" fillId="2" borderId="0" xfId="0" applyFont="1" applyFill="1" applyAlignment="1">
      <alignment horizontal="left" indent="1"/>
    </xf>
    <xf numFmtId="164" fontId="15" fillId="2" borderId="14" xfId="0" applyFont="1" applyFill="1" applyBorder="1" applyAlignment="1">
      <alignment horizontal="center" wrapText="1"/>
    </xf>
    <xf numFmtId="164" fontId="15" fillId="2" borderId="7" xfId="0" applyFont="1" applyFill="1" applyBorder="1" applyAlignment="1">
      <alignment horizontal="center" wrapText="1"/>
    </xf>
    <xf numFmtId="168" fontId="15" fillId="2" borderId="7" xfId="0" applyNumberFormat="1" applyFont="1" applyFill="1" applyBorder="1"/>
    <xf numFmtId="164" fontId="15" fillId="2" borderId="13" xfId="0" quotePrefix="1" applyFont="1" applyFill="1" applyBorder="1"/>
    <xf numFmtId="0" fontId="15" fillId="2" borderId="13" xfId="0" applyNumberFormat="1" applyFont="1" applyFill="1" applyBorder="1"/>
    <xf numFmtId="0" fontId="15" fillId="2" borderId="13" xfId="0" quotePrefix="1" applyNumberFormat="1" applyFont="1" applyFill="1" applyBorder="1"/>
    <xf numFmtId="170" fontId="15" fillId="2" borderId="7" xfId="13" applyNumberFormat="1" applyFont="1" applyFill="1" applyBorder="1"/>
    <xf numFmtId="164" fontId="15" fillId="2" borderId="7" xfId="0" applyNumberFormat="1" applyFont="1" applyFill="1" applyBorder="1"/>
    <xf numFmtId="0" fontId="19" fillId="0" borderId="0" xfId="8" applyFont="1" applyFill="1" applyProtection="1"/>
    <xf numFmtId="170" fontId="6" fillId="0" borderId="0" xfId="8" applyNumberFormat="1" applyFill="1" applyProtection="1"/>
    <xf numFmtId="170" fontId="15" fillId="2" borderId="0" xfId="13" applyNumberFormat="1" applyFont="1" applyFill="1" applyAlignment="1" applyProtection="1">
      <alignment horizontal="right" vertical="center"/>
    </xf>
    <xf numFmtId="0" fontId="34" fillId="2" borderId="5" xfId="11" applyFont="1" applyFill="1" applyBorder="1" applyAlignment="1">
      <alignment horizontal="center"/>
    </xf>
    <xf numFmtId="0" fontId="34" fillId="2" borderId="5" xfId="11" applyFont="1" applyFill="1" applyBorder="1" applyAlignment="1">
      <alignment horizontal="right"/>
    </xf>
    <xf numFmtId="0" fontId="34" fillId="2" borderId="3" xfId="11" applyFont="1" applyFill="1" applyBorder="1" applyAlignment="1">
      <alignment horizontal="center"/>
    </xf>
    <xf numFmtId="0" fontId="15" fillId="2" borderId="0" xfId="11" applyFont="1" applyFill="1"/>
    <xf numFmtId="0" fontId="34" fillId="2" borderId="4" xfId="11" applyFont="1" applyFill="1" applyBorder="1" applyAlignment="1">
      <alignment horizontal="center"/>
    </xf>
    <xf numFmtId="0" fontId="34" fillId="2" borderId="4" xfId="11" applyFont="1" applyFill="1" applyBorder="1" applyAlignment="1">
      <alignment horizontal="right"/>
    </xf>
    <xf numFmtId="169" fontId="15" fillId="2" borderId="0" xfId="12" applyNumberFormat="1" applyFont="1" applyFill="1"/>
    <xf numFmtId="173" fontId="15" fillId="2" borderId="0" xfId="11" applyNumberFormat="1" applyFont="1" applyFill="1" applyAlignment="1" applyProtection="1">
      <alignment horizontal="left"/>
    </xf>
    <xf numFmtId="3" fontId="15" fillId="2" borderId="0" xfId="11" applyNumberFormat="1" applyFont="1" applyFill="1" applyBorder="1" applyAlignment="1">
      <alignment horizontal="right"/>
    </xf>
    <xf numFmtId="174" fontId="15" fillId="2" borderId="0" xfId="11" applyNumberFormat="1" applyFont="1" applyFill="1" applyBorder="1" applyAlignment="1">
      <alignment horizontal="right"/>
    </xf>
    <xf numFmtId="170" fontId="15" fillId="2" borderId="0" xfId="11" applyNumberFormat="1" applyFont="1" applyFill="1"/>
    <xf numFmtId="1" fontId="15" fillId="2" borderId="0" xfId="12" applyNumberFormat="1" applyFont="1" applyFill="1"/>
    <xf numFmtId="173" fontId="15" fillId="2" borderId="0" xfId="11" applyNumberFormat="1" applyFont="1" applyFill="1" applyBorder="1" applyAlignment="1" applyProtection="1">
      <alignment horizontal="left"/>
    </xf>
    <xf numFmtId="170" fontId="15" fillId="2" borderId="0" xfId="11" applyNumberFormat="1" applyFont="1" applyFill="1" applyBorder="1"/>
    <xf numFmtId="173" fontId="15" fillId="2" borderId="0" xfId="11" quotePrefix="1" applyNumberFormat="1" applyFont="1" applyFill="1" applyAlignment="1" applyProtection="1">
      <alignment horizontal="left"/>
    </xf>
    <xf numFmtId="173" fontId="15" fillId="2" borderId="0" xfId="11" quotePrefix="1" applyNumberFormat="1" applyFont="1" applyFill="1" applyBorder="1" applyAlignment="1" applyProtection="1">
      <alignment horizontal="left"/>
    </xf>
    <xf numFmtId="173" fontId="15" fillId="2" borderId="4" xfId="11" quotePrefix="1" applyNumberFormat="1" applyFont="1" applyFill="1" applyBorder="1" applyAlignment="1" applyProtection="1">
      <alignment horizontal="left"/>
    </xf>
    <xf numFmtId="174" fontId="15" fillId="2" borderId="4" xfId="11" applyNumberFormat="1" applyFont="1" applyFill="1" applyBorder="1" applyAlignment="1">
      <alignment horizontal="right"/>
    </xf>
    <xf numFmtId="0" fontId="15" fillId="2" borderId="3" xfId="11" applyFont="1" applyFill="1" applyBorder="1" applyAlignment="1">
      <alignment horizontal="center"/>
    </xf>
    <xf numFmtId="0" fontId="15" fillId="2" borderId="3" xfId="11" applyFont="1" applyFill="1" applyBorder="1" applyAlignment="1">
      <alignment horizontal="right"/>
    </xf>
    <xf numFmtId="0" fontId="15" fillId="2" borderId="3" xfId="11" applyFont="1" applyFill="1" applyBorder="1" applyAlignment="1">
      <alignment horizontal="right" wrapText="1"/>
    </xf>
    <xf numFmtId="171" fontId="15" fillId="2" borderId="0" xfId="11" applyNumberFormat="1" applyFont="1" applyFill="1"/>
    <xf numFmtId="0" fontId="15" fillId="2" borderId="0" xfId="11" applyFont="1" applyFill="1" applyBorder="1"/>
    <xf numFmtId="3" fontId="15" fillId="2" borderId="0" xfId="11" applyNumberFormat="1" applyFont="1" applyFill="1"/>
    <xf numFmtId="3" fontId="15" fillId="2" borderId="0" xfId="11" applyNumberFormat="1" applyFont="1" applyFill="1" applyBorder="1"/>
    <xf numFmtId="1" fontId="15" fillId="2" borderId="0" xfId="11" applyNumberFormat="1" applyFont="1" applyFill="1" applyBorder="1"/>
    <xf numFmtId="171" fontId="15" fillId="2" borderId="0" xfId="11" applyNumberFormat="1" applyFont="1" applyFill="1" applyBorder="1"/>
    <xf numFmtId="0" fontId="15" fillId="2" borderId="11" xfId="11" applyFont="1" applyFill="1" applyBorder="1"/>
    <xf numFmtId="171" fontId="15" fillId="2" borderId="11" xfId="11" applyNumberFormat="1" applyFont="1" applyFill="1" applyBorder="1"/>
    <xf numFmtId="0" fontId="15" fillId="2" borderId="4" xfId="11" applyFont="1" applyFill="1" applyBorder="1"/>
    <xf numFmtId="3" fontId="15" fillId="2" borderId="4" xfId="11" applyNumberFormat="1" applyFont="1" applyFill="1" applyBorder="1"/>
  </cellXfs>
  <cellStyles count="18">
    <cellStyle name="consejo" xfId="10"/>
    <cellStyle name="Hipervínculo 2" xfId="17"/>
    <cellStyle name="Hipervínculo 3" xfId="15"/>
    <cellStyle name="Normal" xfId="0" builtinId="0"/>
    <cellStyle name="Normal 2" xfId="4"/>
    <cellStyle name="Normal 2 2" xfId="11"/>
    <cellStyle name="Normal 2 2 2" xfId="16"/>
    <cellStyle name="Normal 3" xfId="3"/>
    <cellStyle name="Normal 3 2" xfId="8"/>
    <cellStyle name="Normal 4" xfId="5"/>
    <cellStyle name="Normal 4 2" xfId="7"/>
    <cellStyle name="Normal 5" xfId="12"/>
    <cellStyle name="Normal 7" xfId="2"/>
    <cellStyle name="Normal_3 Regimen Ordinario" xfId="14"/>
    <cellStyle name="Normal_5 Regimen Especial" xfId="6"/>
    <cellStyle name="Normal_A1 Comparacion Internacional" xfId="1"/>
    <cellStyle name="Normal_cuadro 1.1 2" xfId="9"/>
    <cellStyle name="Porcentaje" xfId="13" builtinId="5"/>
  </cellStyles>
  <dxfs count="0"/>
  <tableStyles count="0" defaultTableStyle="TableStyleMedium2" defaultPivotStyle="PivotStyleLight16"/>
  <colors>
    <mruColors>
      <color rgb="FFF5F5F5"/>
      <color rgb="FF44B114"/>
      <color rgb="FF6FB114"/>
      <color rgb="FF007CF9"/>
      <color rgb="FFA0A0A0"/>
      <color rgb="FF9A5CBC"/>
      <color rgb="FFFF0000"/>
      <color rgb="FFE48500"/>
      <color rgb="FF0090D1"/>
      <color rgb="FF66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CF9"/>
              </a:solidFill>
            </c:spPr>
          </c:dPt>
          <c:dPt>
            <c:idx val="1"/>
            <c:bubble3D val="0"/>
            <c:spPr>
              <a:solidFill>
                <a:srgbClr val="464394"/>
              </a:solidFill>
            </c:spPr>
          </c:dPt>
          <c:dPt>
            <c:idx val="2"/>
            <c:bubble3D val="0"/>
            <c:spPr>
              <a:solidFill>
                <a:srgbClr val="993300"/>
              </a:solidFill>
            </c:spPr>
          </c:dPt>
          <c:dPt>
            <c:idx val="3"/>
            <c:bubble3D val="0"/>
            <c:spPr>
              <a:solidFill>
                <a:srgbClr val="FFCC66"/>
              </a:solidFill>
            </c:spPr>
          </c:dPt>
          <c:dPt>
            <c:idx val="4"/>
            <c:bubble3D val="0"/>
            <c:spPr>
              <a:solidFill>
                <a:srgbClr val="CFA2CA"/>
              </a:solidFill>
            </c:spPr>
          </c:dPt>
          <c:dPt>
            <c:idx val="5"/>
            <c:bubble3D val="0"/>
            <c:spPr>
              <a:solidFill>
                <a:srgbClr val="666666"/>
              </a:solidFill>
            </c:spPr>
          </c:dPt>
          <c:dPt>
            <c:idx val="6"/>
            <c:bubble3D val="0"/>
            <c:spPr>
              <a:solidFill>
                <a:srgbClr val="A0A0A0"/>
              </a:solidFill>
            </c:spPr>
          </c:dPt>
          <c:dPt>
            <c:idx val="7"/>
            <c:bubble3D val="0"/>
            <c:spPr>
              <a:solidFill>
                <a:srgbClr val="70AD47"/>
              </a:solidFill>
            </c:spPr>
          </c:dPt>
          <c:dPt>
            <c:idx val="8"/>
            <c:bubble3D val="0"/>
            <c:spPr>
              <a:solidFill>
                <a:srgbClr val="0090D1"/>
              </a:solidFill>
            </c:spPr>
          </c:dPt>
          <c:dPt>
            <c:idx val="9"/>
            <c:bubble3D val="0"/>
            <c:spPr>
              <a:solidFill>
                <a:schemeClr val="accent2"/>
              </a:solidFill>
            </c:spPr>
          </c:dPt>
          <c:dPt>
            <c:idx val="10"/>
            <c:bubble3D val="0"/>
            <c:spPr>
              <a:solidFill>
                <a:srgbClr val="FF0000"/>
              </a:solidFill>
            </c:spPr>
          </c:dPt>
          <c:dPt>
            <c:idx val="11"/>
            <c:bubble3D val="0"/>
            <c:spPr>
              <a:solidFill>
                <a:srgbClr val="9A5CBC"/>
              </a:solidFill>
            </c:spPr>
          </c:dPt>
          <c:dLbls>
            <c:dLbl>
              <c:idx val="0"/>
              <c:layout>
                <c:manualLayout>
                  <c:x val="0.13333333333333333"/>
                  <c:y val="-0.126148525551953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21138211382114"/>
                  <c:y val="-6.2745098039215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959349593495935"/>
                  <c:y val="-4.9673202614379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4308943089430895"/>
                  <c:y val="0.162091503267973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4959349593495"/>
                      <c:h val="0.12854922546446401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8.7804878048780427E-2"/>
                  <c:y val="0.151633986928104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886178861788618"/>
                  <c:y val="0.114166846791209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16272965879266"/>
                      <c:h val="0.15992177448407185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0.29593495934959352"/>
                  <c:y val="-4.18300653594772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21463414634146341"/>
                  <c:y val="-0.120261437908496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7723590039049997"/>
                  <c:y val="4.96732026143790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1286295095466008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0.26829268292682928"/>
                  <c:y val="2.365086717101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46354266692274"/>
                      <c:h val="0.12332046729452936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0.21463414634146344"/>
                  <c:y val="-7.5816993464052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85365853658536"/>
                      <c:h val="0.11286295095466008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9.9186991869918723E-2"/>
                  <c:y val="-0.14379084967320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3739837398374"/>
                      <c:h val="0.11286295095466008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1'!$B$5:$B$16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'Data 1'!$D$5:$D$16</c:f>
              <c:numCache>
                <c:formatCode>#,##0.0</c:formatCode>
                <c:ptCount val="12"/>
                <c:pt idx="0">
                  <c:v>3.4</c:v>
                </c:pt>
                <c:pt idx="1">
                  <c:v>7.2</c:v>
                </c:pt>
                <c:pt idx="2">
                  <c:v>9.6</c:v>
                </c:pt>
                <c:pt idx="3">
                  <c:v>25.2</c:v>
                </c:pt>
                <c:pt idx="4">
                  <c:v>5.8999999999999915</c:v>
                </c:pt>
                <c:pt idx="5">
                  <c:v>0.5</c:v>
                </c:pt>
                <c:pt idx="6">
                  <c:v>0.1</c:v>
                </c:pt>
                <c:pt idx="7">
                  <c:v>23.2</c:v>
                </c:pt>
                <c:pt idx="8">
                  <c:v>17.2</c:v>
                </c:pt>
                <c:pt idx="9">
                  <c:v>4.5</c:v>
                </c:pt>
                <c:pt idx="10">
                  <c:v>2.2999999999999998</c:v>
                </c:pt>
                <c:pt idx="1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1'!$B$128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1'!$C$128:$O$128</c:f>
              <c:numCache>
                <c:formatCode>#,##0</c:formatCode>
                <c:ptCount val="13"/>
                <c:pt idx="0">
                  <c:v>4393.4089999999997</c:v>
                </c:pt>
                <c:pt idx="1">
                  <c:v>5080.2929999999997</c:v>
                </c:pt>
                <c:pt idx="2">
                  <c:v>4725.6310000000003</c:v>
                </c:pt>
                <c:pt idx="3">
                  <c:v>4310.2259999999997</c:v>
                </c:pt>
                <c:pt idx="4">
                  <c:v>3615.6709999999998</c:v>
                </c:pt>
                <c:pt idx="5">
                  <c:v>5037.24</c:v>
                </c:pt>
                <c:pt idx="6">
                  <c:v>5098.7070000000003</c:v>
                </c:pt>
                <c:pt idx="7">
                  <c:v>4594.5630000000001</c:v>
                </c:pt>
                <c:pt idx="8">
                  <c:v>4499.95</c:v>
                </c:pt>
                <c:pt idx="9">
                  <c:v>3833.973</c:v>
                </c:pt>
                <c:pt idx="10">
                  <c:v>3746.2649999999999</c:v>
                </c:pt>
                <c:pt idx="11">
                  <c:v>3610.1419999999998</c:v>
                </c:pt>
                <c:pt idx="12">
                  <c:v>4487.7156000000004</c:v>
                </c:pt>
              </c:numCache>
            </c:numRef>
          </c:val>
          <c:extLst/>
        </c:ser>
        <c:ser>
          <c:idx val="0"/>
          <c:order val="1"/>
          <c:tx>
            <c:strRef>
              <c:f>'Data 1'!$B$129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1'!$C$129:$O$129</c:f>
              <c:numCache>
                <c:formatCode>#,##0</c:formatCode>
                <c:ptCount val="13"/>
                <c:pt idx="0">
                  <c:v>4040.0160000000001</c:v>
                </c:pt>
                <c:pt idx="1">
                  <c:v>2977.3270000000002</c:v>
                </c:pt>
                <c:pt idx="2">
                  <c:v>2835.5230000000001</c:v>
                </c:pt>
                <c:pt idx="3">
                  <c:v>3910.402</c:v>
                </c:pt>
                <c:pt idx="4">
                  <c:v>4674.415</c:v>
                </c:pt>
                <c:pt idx="5">
                  <c:v>4141.2920000000004</c:v>
                </c:pt>
                <c:pt idx="6">
                  <c:v>3041.538</c:v>
                </c:pt>
                <c:pt idx="7">
                  <c:v>3500.7289999999998</c:v>
                </c:pt>
                <c:pt idx="8">
                  <c:v>1338.597</c:v>
                </c:pt>
                <c:pt idx="9">
                  <c:v>1386.2190000000001</c:v>
                </c:pt>
                <c:pt idx="10">
                  <c:v>2275.355</c:v>
                </c:pt>
                <c:pt idx="11">
                  <c:v>2292.9380000000001</c:v>
                </c:pt>
                <c:pt idx="12">
                  <c:v>3502.4256</c:v>
                </c:pt>
              </c:numCache>
            </c:numRef>
          </c:val>
          <c:extLst/>
        </c:ser>
        <c:ser>
          <c:idx val="1"/>
          <c:order val="2"/>
          <c:tx>
            <c:strRef>
              <c:f>'Data 1'!$B$131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1'!$C$131:$O$131</c:f>
              <c:numCache>
                <c:formatCode>#,##0</c:formatCode>
                <c:ptCount val="13"/>
                <c:pt idx="0">
                  <c:v>3712.319</c:v>
                </c:pt>
                <c:pt idx="1">
                  <c:v>3479.8420000000001</c:v>
                </c:pt>
                <c:pt idx="2">
                  <c:v>3215.1759649999999</c:v>
                </c:pt>
                <c:pt idx="3">
                  <c:v>3873.3009999999999</c:v>
                </c:pt>
                <c:pt idx="4">
                  <c:v>4569.8599999999997</c:v>
                </c:pt>
                <c:pt idx="5">
                  <c:v>3056.1640000000002</c:v>
                </c:pt>
                <c:pt idx="6">
                  <c:v>2277.6590000000001</c:v>
                </c:pt>
                <c:pt idx="7">
                  <c:v>1973.229</c:v>
                </c:pt>
                <c:pt idx="8">
                  <c:v>1271.808</c:v>
                </c:pt>
                <c:pt idx="9">
                  <c:v>1224.4659999999999</c:v>
                </c:pt>
                <c:pt idx="10">
                  <c:v>1987.4780000000001</c:v>
                </c:pt>
                <c:pt idx="11">
                  <c:v>2164.6085029999999</c:v>
                </c:pt>
                <c:pt idx="12">
                  <c:v>2287.2069999999999</c:v>
                </c:pt>
              </c:numCache>
            </c:numRef>
          </c:val>
          <c:extLst/>
        </c:ser>
        <c:ser>
          <c:idx val="5"/>
          <c:order val="3"/>
          <c:tx>
            <c:strRef>
              <c:f>'Data 1'!$B$135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1'!$C$135:$O$135</c:f>
              <c:numCache>
                <c:formatCode>#,##0</c:formatCode>
                <c:ptCount val="13"/>
                <c:pt idx="0">
                  <c:v>2395.0329999999999</c:v>
                </c:pt>
                <c:pt idx="1">
                  <c:v>2253.788</c:v>
                </c:pt>
                <c:pt idx="2">
                  <c:v>2268.7860000000001</c:v>
                </c:pt>
                <c:pt idx="3">
                  <c:v>2389.42</c:v>
                </c:pt>
                <c:pt idx="4">
                  <c:v>2438.3620000000001</c:v>
                </c:pt>
                <c:pt idx="5">
                  <c:v>2481.1149999999998</c:v>
                </c:pt>
                <c:pt idx="6">
                  <c:v>2474.7359999999999</c:v>
                </c:pt>
                <c:pt idx="7">
                  <c:v>2243.4229999999998</c:v>
                </c:pt>
                <c:pt idx="8">
                  <c:v>2330.2339999999999</c:v>
                </c:pt>
                <c:pt idx="9">
                  <c:v>2349.7559999999999</c:v>
                </c:pt>
                <c:pt idx="10">
                  <c:v>2413.0309999999999</c:v>
                </c:pt>
                <c:pt idx="11">
                  <c:v>2399.39</c:v>
                </c:pt>
                <c:pt idx="12">
                  <c:v>2429.2367960000001</c:v>
                </c:pt>
              </c:numCache>
            </c:numRef>
          </c:val>
          <c:extLst/>
        </c:ser>
        <c:ser>
          <c:idx val="3"/>
          <c:order val="4"/>
          <c:tx>
            <c:strRef>
              <c:f>'Data 1'!$B$136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1'!$C$136:$O$136</c:f>
              <c:numCache>
                <c:formatCode>#,##0</c:formatCode>
                <c:ptCount val="13"/>
                <c:pt idx="0">
                  <c:v>200.6275</c:v>
                </c:pt>
                <c:pt idx="1">
                  <c:v>214.93299999999999</c:v>
                </c:pt>
                <c:pt idx="2">
                  <c:v>213.31549999999999</c:v>
                </c:pt>
                <c:pt idx="3">
                  <c:v>228.41249999999999</c:v>
                </c:pt>
                <c:pt idx="4">
                  <c:v>206.52449999999999</c:v>
                </c:pt>
                <c:pt idx="5">
                  <c:v>218.512</c:v>
                </c:pt>
                <c:pt idx="6">
                  <c:v>226.57149999999999</c:v>
                </c:pt>
                <c:pt idx="7">
                  <c:v>202.00299999999999</c:v>
                </c:pt>
                <c:pt idx="8">
                  <c:v>215.39500000000001</c:v>
                </c:pt>
                <c:pt idx="9">
                  <c:v>169.464</c:v>
                </c:pt>
                <c:pt idx="10">
                  <c:v>137.02799999999999</c:v>
                </c:pt>
                <c:pt idx="11">
                  <c:v>175.41</c:v>
                </c:pt>
                <c:pt idx="12">
                  <c:v>201.70134999999999</c:v>
                </c:pt>
              </c:numCache>
            </c:numRef>
          </c:val>
          <c:extLst/>
        </c:ser>
        <c:ser>
          <c:idx val="4"/>
          <c:order val="5"/>
          <c:tx>
            <c:strRef>
              <c:f>'Data 1'!$B$127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007CF9"/>
            </a:solidFill>
            <a:ln>
              <a:noFill/>
            </a:ln>
            <a:effectLst/>
          </c:spPr>
          <c:invertIfNegative val="0"/>
          <c:val>
            <c:numRef>
              <c:f>'Data 1'!$C$127:$O$127</c:f>
              <c:numCache>
                <c:formatCode>0_)</c:formatCode>
                <c:ptCount val="13"/>
                <c:pt idx="0">
                  <c:v>98.826694048000007</c:v>
                </c:pt>
                <c:pt idx="1">
                  <c:v>112.205176266</c:v>
                </c:pt>
                <c:pt idx="2">
                  <c:v>118.471554938</c:v>
                </c:pt>
                <c:pt idx="3">
                  <c:v>133.817345622</c:v>
                </c:pt>
                <c:pt idx="4">
                  <c:v>222.09125546799999</c:v>
                </c:pt>
                <c:pt idx="5">
                  <c:v>309.58646633000001</c:v>
                </c:pt>
                <c:pt idx="6">
                  <c:v>273.43523521399999</c:v>
                </c:pt>
                <c:pt idx="7">
                  <c:v>180.62302364999999</c:v>
                </c:pt>
                <c:pt idx="8">
                  <c:v>369.77771444399997</c:v>
                </c:pt>
                <c:pt idx="9">
                  <c:v>345.63732475400002</c:v>
                </c:pt>
                <c:pt idx="10">
                  <c:v>153.27436067600001</c:v>
                </c:pt>
                <c:pt idx="11">
                  <c:v>58.722846416000003</c:v>
                </c:pt>
                <c:pt idx="12">
                  <c:v>36.102800000000002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00496"/>
        <c:axId val="207900888"/>
      </c:barChart>
      <c:catAx>
        <c:axId val="207900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7900888"/>
        <c:crosses val="autoZero"/>
        <c:auto val="1"/>
        <c:lblAlgn val="ctr"/>
        <c:lblOffset val="100"/>
        <c:noMultiLvlLbl val="1"/>
      </c:catAx>
      <c:valAx>
        <c:axId val="207900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790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01736308540291"/>
          <c:y val="3.1421838177533384E-2"/>
          <c:w val="0.8149555547907273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1'!$D$154</c:f>
              <c:strCache>
                <c:ptCount val="1"/>
                <c:pt idx="0">
                  <c:v>Generación eólica (GWh)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cat>
            <c:numRef>
              <c:f>'Data 1'!$C$156:$C$186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'Data 1'!$D$156:$D$186</c:f>
              <c:numCache>
                <c:formatCode>#,##0</c:formatCode>
                <c:ptCount val="31"/>
                <c:pt idx="0">
                  <c:v>66.316137999999995</c:v>
                </c:pt>
                <c:pt idx="1">
                  <c:v>64.382182999999998</c:v>
                </c:pt>
                <c:pt idx="2">
                  <c:v>45.965617999999999</c:v>
                </c:pt>
                <c:pt idx="3">
                  <c:v>114.442078</c:v>
                </c:pt>
                <c:pt idx="4">
                  <c:v>94.906474000000003</c:v>
                </c:pt>
                <c:pt idx="5">
                  <c:v>62.370525999999998</c:v>
                </c:pt>
                <c:pt idx="6">
                  <c:v>85.835500999999994</c:v>
                </c:pt>
                <c:pt idx="7">
                  <c:v>83.168529000000007</c:v>
                </c:pt>
                <c:pt idx="8">
                  <c:v>102.166349</c:v>
                </c:pt>
                <c:pt idx="9">
                  <c:v>92.191958999999997</c:v>
                </c:pt>
                <c:pt idx="10">
                  <c:v>114.17403400000001</c:v>
                </c:pt>
                <c:pt idx="11">
                  <c:v>65.207836</c:v>
                </c:pt>
                <c:pt idx="12">
                  <c:v>98.835661999999999</c:v>
                </c:pt>
                <c:pt idx="13">
                  <c:v>57.43441</c:v>
                </c:pt>
                <c:pt idx="14">
                  <c:v>78.392124999999993</c:v>
                </c:pt>
                <c:pt idx="15">
                  <c:v>153.04561899999999</c:v>
                </c:pt>
                <c:pt idx="16">
                  <c:v>80.736540000000005</c:v>
                </c:pt>
                <c:pt idx="17">
                  <c:v>95.077350999999993</c:v>
                </c:pt>
                <c:pt idx="18">
                  <c:v>75.524240000000006</c:v>
                </c:pt>
                <c:pt idx="19">
                  <c:v>122.317446</c:v>
                </c:pt>
                <c:pt idx="20">
                  <c:v>69.767162999999996</c:v>
                </c:pt>
                <c:pt idx="21">
                  <c:v>67.966483999999994</c:v>
                </c:pt>
                <c:pt idx="22">
                  <c:v>59.910704000000003</c:v>
                </c:pt>
                <c:pt idx="23">
                  <c:v>51.211868000000003</c:v>
                </c:pt>
                <c:pt idx="24">
                  <c:v>54.258963999999999</c:v>
                </c:pt>
                <c:pt idx="25">
                  <c:v>47.435808000000002</c:v>
                </c:pt>
                <c:pt idx="26">
                  <c:v>71.821301000000005</c:v>
                </c:pt>
                <c:pt idx="27">
                  <c:v>68.302058000000002</c:v>
                </c:pt>
                <c:pt idx="28">
                  <c:v>101.32652</c:v>
                </c:pt>
                <c:pt idx="29">
                  <c:v>78.317931999999999</c:v>
                </c:pt>
                <c:pt idx="30">
                  <c:v>59.002284000000003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004088"/>
        <c:axId val="386004480"/>
      </c:barChart>
      <c:lineChart>
        <c:grouping val="standard"/>
        <c:varyColors val="0"/>
        <c:ser>
          <c:idx val="1"/>
          <c:order val="1"/>
          <c:tx>
            <c:strRef>
              <c:f>'Data 1'!$E$154:$E$155</c:f>
              <c:strCache>
                <c:ptCount val="2"/>
                <c:pt idx="0">
                  <c:v>Generación eólica/Generación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'Data 1'!$C$156:$C$186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'Data 1'!$E$156:$E$186</c:f>
              <c:numCache>
                <c:formatCode>#,##0.0</c:formatCode>
                <c:ptCount val="31"/>
                <c:pt idx="0">
                  <c:v>11.7</c:v>
                </c:pt>
                <c:pt idx="1">
                  <c:v>10</c:v>
                </c:pt>
                <c:pt idx="2">
                  <c:v>6.6</c:v>
                </c:pt>
                <c:pt idx="3">
                  <c:v>16</c:v>
                </c:pt>
                <c:pt idx="4">
                  <c:v>13.9</c:v>
                </c:pt>
                <c:pt idx="5">
                  <c:v>9.5</c:v>
                </c:pt>
                <c:pt idx="6">
                  <c:v>14.2</c:v>
                </c:pt>
                <c:pt idx="7">
                  <c:v>14.3</c:v>
                </c:pt>
                <c:pt idx="8">
                  <c:v>14.6</c:v>
                </c:pt>
                <c:pt idx="9">
                  <c:v>13</c:v>
                </c:pt>
                <c:pt idx="10">
                  <c:v>15.7</c:v>
                </c:pt>
                <c:pt idx="11">
                  <c:v>9.4</c:v>
                </c:pt>
                <c:pt idx="12">
                  <c:v>14.1</c:v>
                </c:pt>
                <c:pt idx="13">
                  <c:v>9.1999999999999993</c:v>
                </c:pt>
                <c:pt idx="14">
                  <c:v>13.4</c:v>
                </c:pt>
                <c:pt idx="15">
                  <c:v>22.1</c:v>
                </c:pt>
                <c:pt idx="16">
                  <c:v>11.8</c:v>
                </c:pt>
                <c:pt idx="17">
                  <c:v>13.5</c:v>
                </c:pt>
                <c:pt idx="18">
                  <c:v>10.9</c:v>
                </c:pt>
                <c:pt idx="19">
                  <c:v>17.7</c:v>
                </c:pt>
                <c:pt idx="20">
                  <c:v>11.7</c:v>
                </c:pt>
                <c:pt idx="21">
                  <c:v>11.9</c:v>
                </c:pt>
                <c:pt idx="22">
                  <c:v>8.6999999999999993</c:v>
                </c:pt>
                <c:pt idx="23">
                  <c:v>7.1</c:v>
                </c:pt>
                <c:pt idx="24">
                  <c:v>7.8</c:v>
                </c:pt>
                <c:pt idx="25">
                  <c:v>6.8</c:v>
                </c:pt>
                <c:pt idx="26">
                  <c:v>10.199999999999999</c:v>
                </c:pt>
                <c:pt idx="27">
                  <c:v>11.2</c:v>
                </c:pt>
                <c:pt idx="28">
                  <c:v>17.3</c:v>
                </c:pt>
                <c:pt idx="29">
                  <c:v>11.4</c:v>
                </c:pt>
                <c:pt idx="30">
                  <c:v>8.3000000000000007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005264"/>
        <c:axId val="386004872"/>
      </c:lineChart>
      <c:catAx>
        <c:axId val="386004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86004480"/>
        <c:crosses val="autoZero"/>
        <c:auto val="0"/>
        <c:lblAlgn val="ctr"/>
        <c:lblOffset val="100"/>
        <c:noMultiLvlLbl val="0"/>
      </c:catAx>
      <c:valAx>
        <c:axId val="386004480"/>
        <c:scaling>
          <c:orientation val="minMax"/>
          <c:max val="2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86004088"/>
        <c:crosses val="autoZero"/>
        <c:crossBetween val="between"/>
        <c:majorUnit val="25"/>
      </c:valAx>
      <c:valAx>
        <c:axId val="386004872"/>
        <c:scaling>
          <c:orientation val="minMax"/>
          <c:max val="5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86005264"/>
        <c:crosses val="max"/>
        <c:crossBetween val="between"/>
        <c:majorUnit val="5"/>
      </c:valAx>
      <c:catAx>
        <c:axId val="38600526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38600487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04125549645195"/>
          <c:y val="3.6949063077329113E-2"/>
          <c:w val="0.56574580087988746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39267572077873E-2"/>
          <c:y val="0.16203432686097483"/>
          <c:w val="0.88055373118747826"/>
          <c:h val="0.70656704047108021"/>
        </c:manualLayout>
      </c:layout>
      <c:areaChart>
        <c:grouping val="standard"/>
        <c:varyColors val="0"/>
        <c:ser>
          <c:idx val="1"/>
          <c:order val="0"/>
          <c:tx>
            <c:strRef>
              <c:f>'Data 1'!$B$194</c:f>
              <c:strCache>
                <c:ptCount val="1"/>
                <c:pt idx="0">
                  <c:v>Generación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'Data 1'!$C$192:$Z$192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1'!$C$194:$Z$194</c:f>
              <c:numCache>
                <c:formatCode>#,##0</c:formatCode>
                <c:ptCount val="24"/>
                <c:pt idx="0">
                  <c:v>25.013500000000001</c:v>
                </c:pt>
                <c:pt idx="1">
                  <c:v>24.3443</c:v>
                </c:pt>
                <c:pt idx="2">
                  <c:v>24.021799999999999</c:v>
                </c:pt>
                <c:pt idx="3">
                  <c:v>24.177299999999999</c:v>
                </c:pt>
                <c:pt idx="4">
                  <c:v>24.023</c:v>
                </c:pt>
                <c:pt idx="5">
                  <c:v>24.068999999999999</c:v>
                </c:pt>
                <c:pt idx="6">
                  <c:v>24.8796</c:v>
                </c:pt>
                <c:pt idx="7">
                  <c:v>25.507300000000001</c:v>
                </c:pt>
                <c:pt idx="8">
                  <c:v>28.837299999999999</c:v>
                </c:pt>
                <c:pt idx="9">
                  <c:v>31.8735</c:v>
                </c:pt>
                <c:pt idx="10">
                  <c:v>33.378999999999998</c:v>
                </c:pt>
                <c:pt idx="11">
                  <c:v>34.112699999999997</c:v>
                </c:pt>
                <c:pt idx="12">
                  <c:v>33.5381</c:v>
                </c:pt>
                <c:pt idx="13">
                  <c:v>33.323900000000002</c:v>
                </c:pt>
                <c:pt idx="14">
                  <c:v>32.590299999999999</c:v>
                </c:pt>
                <c:pt idx="15">
                  <c:v>31.997599999999998</c:v>
                </c:pt>
                <c:pt idx="16">
                  <c:v>31.546799999999998</c:v>
                </c:pt>
                <c:pt idx="17">
                  <c:v>31.2941</c:v>
                </c:pt>
                <c:pt idx="18">
                  <c:v>30.7315</c:v>
                </c:pt>
                <c:pt idx="19">
                  <c:v>30.1188</c:v>
                </c:pt>
                <c:pt idx="20">
                  <c:v>29.404</c:v>
                </c:pt>
                <c:pt idx="21">
                  <c:v>28.9343</c:v>
                </c:pt>
                <c:pt idx="22">
                  <c:v>28.400400000000001</c:v>
                </c:pt>
                <c:pt idx="23">
                  <c:v>26.9621</c:v>
                </c:pt>
              </c:numCache>
            </c:numRef>
          </c:val>
        </c:ser>
        <c:ser>
          <c:idx val="0"/>
          <c:order val="1"/>
          <c:tx>
            <c:strRef>
              <c:f>'Data 1'!$B$193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6FB114"/>
            </a:solidFill>
            <a:ln w="25400">
              <a:noFill/>
            </a:ln>
            <a:effectLst/>
          </c:spPr>
          <c:cat>
            <c:numRef>
              <c:f>'Data 1'!$C$192:$Z$192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1'!$C$193:$Z$193</c:f>
              <c:numCache>
                <c:formatCode>#,##0</c:formatCode>
                <c:ptCount val="24"/>
                <c:pt idx="0">
                  <c:v>7.2982244505400002</c:v>
                </c:pt>
                <c:pt idx="1">
                  <c:v>7.1130683646600001</c:v>
                </c:pt>
                <c:pt idx="2">
                  <c:v>7.3048387668200006</c:v>
                </c:pt>
                <c:pt idx="3">
                  <c:v>7.6120606220099996</c:v>
                </c:pt>
                <c:pt idx="4">
                  <c:v>7.5968639739399997</c:v>
                </c:pt>
                <c:pt idx="5">
                  <c:v>7.7597311944000005</c:v>
                </c:pt>
                <c:pt idx="6">
                  <c:v>7.2981637714300005</c:v>
                </c:pt>
                <c:pt idx="7">
                  <c:v>7.4323311518099997</c:v>
                </c:pt>
                <c:pt idx="8">
                  <c:v>7.4760453945599998</c:v>
                </c:pt>
                <c:pt idx="9">
                  <c:v>7.6288186600600003</c:v>
                </c:pt>
                <c:pt idx="10">
                  <c:v>7.5093627312700004</c:v>
                </c:pt>
                <c:pt idx="11">
                  <c:v>7.1408321702800004</c:v>
                </c:pt>
                <c:pt idx="12">
                  <c:v>6.6889097818999996</c:v>
                </c:pt>
                <c:pt idx="13">
                  <c:v>6.4593084003300003</c:v>
                </c:pt>
                <c:pt idx="14">
                  <c:v>6.1246892009699998</c:v>
                </c:pt>
                <c:pt idx="15">
                  <c:v>5.9140676658900002</c:v>
                </c:pt>
                <c:pt idx="16">
                  <c:v>5.6913431385699997</c:v>
                </c:pt>
                <c:pt idx="17">
                  <c:v>5.46503939697</c:v>
                </c:pt>
                <c:pt idx="18">
                  <c:v>5.1175669715800005</c:v>
                </c:pt>
                <c:pt idx="19">
                  <c:v>4.8031866731799999</c:v>
                </c:pt>
                <c:pt idx="20">
                  <c:v>4.6214979231699997</c:v>
                </c:pt>
                <c:pt idx="21">
                  <c:v>4.2934438713800001</c:v>
                </c:pt>
                <c:pt idx="22">
                  <c:v>4.4981658966699998</c:v>
                </c:pt>
                <c:pt idx="23">
                  <c:v>4.1986918027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074368"/>
        <c:axId val="389074760"/>
      </c:areaChart>
      <c:lineChart>
        <c:grouping val="standard"/>
        <c:varyColors val="0"/>
        <c:ser>
          <c:idx val="2"/>
          <c:order val="2"/>
          <c:tx>
            <c:strRef>
              <c:f>'Data 1'!$B$197</c:f>
              <c:strCache>
                <c:ptCount val="1"/>
                <c:pt idx="0">
                  <c:v>Generación eólica / total generación (%)</c:v>
                </c:pt>
              </c:strCache>
            </c:strRef>
          </c:tx>
          <c:spPr>
            <a:ln w="25400" cap="rnd">
              <a:solidFill>
                <a:srgbClr val="BE0000"/>
              </a:solidFill>
              <a:round/>
            </a:ln>
            <a:effectLst/>
          </c:spPr>
          <c:marker>
            <c:symbol val="none"/>
          </c:marker>
          <c:cat>
            <c:numRef>
              <c:f>'Data 1'!$C$192:$Z$192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1'!$C$197:$Z$197</c:f>
              <c:numCache>
                <c:formatCode>0.0</c:formatCode>
                <c:ptCount val="24"/>
                <c:pt idx="0">
                  <c:v>29.177142145401486</c:v>
                </c:pt>
                <c:pt idx="1">
                  <c:v>29.218619408485765</c:v>
                </c:pt>
                <c:pt idx="2">
                  <c:v>30.409206499179913</c:v>
                </c:pt>
                <c:pt idx="3">
                  <c:v>31.484328779516325</c:v>
                </c:pt>
                <c:pt idx="4">
                  <c:v>31.623294234441989</c:v>
                </c:pt>
                <c:pt idx="5">
                  <c:v>32.239524676554908</c:v>
                </c:pt>
                <c:pt idx="6">
                  <c:v>29.333927279498063</c:v>
                </c:pt>
                <c:pt idx="7">
                  <c:v>29.138055191298172</c:v>
                </c:pt>
                <c:pt idx="8">
                  <c:v>25.924914588258957</c:v>
                </c:pt>
                <c:pt idx="9">
                  <c:v>23.934675075093732</c:v>
                </c:pt>
                <c:pt idx="10">
                  <c:v>22.497266938104797</c:v>
                </c:pt>
                <c:pt idx="11">
                  <c:v>20.93306062047273</c:v>
                </c:pt>
                <c:pt idx="12">
                  <c:v>19.944212051070274</c:v>
                </c:pt>
                <c:pt idx="13">
                  <c:v>19.383410706219863</c:v>
                </c:pt>
                <c:pt idx="14">
                  <c:v>18.792981963866549</c:v>
                </c:pt>
                <c:pt idx="15">
                  <c:v>18.482847669481462</c:v>
                </c:pt>
                <c:pt idx="16">
                  <c:v>18.040952294907882</c:v>
                </c:pt>
                <c:pt idx="17">
                  <c:v>17.463481605062935</c:v>
                </c:pt>
                <c:pt idx="18">
                  <c:v>16.652512801457789</c:v>
                </c:pt>
                <c:pt idx="19">
                  <c:v>15.947470261697013</c:v>
                </c:pt>
                <c:pt idx="20">
                  <c:v>15.717242290742755</c:v>
                </c:pt>
                <c:pt idx="21">
                  <c:v>14.838595961816944</c:v>
                </c:pt>
                <c:pt idx="22">
                  <c:v>15.838389236313571</c:v>
                </c:pt>
                <c:pt idx="23">
                  <c:v>15.572569654069973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075544"/>
        <c:axId val="389075152"/>
      </c:lineChart>
      <c:catAx>
        <c:axId val="389074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Horas</a:t>
                </a:r>
              </a:p>
            </c:rich>
          </c:tx>
          <c:layout>
            <c:manualLayout>
              <c:xMode val="edge"/>
              <c:yMode val="edge"/>
              <c:x val="0.9307863037474715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89074760"/>
        <c:crosses val="autoZero"/>
        <c:auto val="1"/>
        <c:lblAlgn val="ctr"/>
        <c:lblOffset val="100"/>
        <c:noMultiLvlLbl val="0"/>
      </c:catAx>
      <c:valAx>
        <c:axId val="389074760"/>
        <c:scaling>
          <c:orientation val="minMax"/>
          <c:max val="4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3.2511519118508324E-2"/>
              <c:y val="5.64883827856160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89074368"/>
        <c:crosses val="autoZero"/>
        <c:crossBetween val="between"/>
      </c:valAx>
      <c:valAx>
        <c:axId val="389075152"/>
        <c:scaling>
          <c:orientation val="minMax"/>
          <c:max val="8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976970296190466"/>
              <c:y val="7.42290885105330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89075544"/>
        <c:crosses val="max"/>
        <c:crossBetween val="between"/>
      </c:valAx>
      <c:catAx>
        <c:axId val="389075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9075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934301700639736"/>
          <c:y val="5.5858789902571079E-2"/>
          <c:w val="0.8174401402631698"/>
          <c:h val="7.8322785138781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tx>
            <c:strRef>
              <c:f>'Data 2'!$E$3</c:f>
              <c:strCache>
                <c:ptCount val="1"/>
                <c:pt idx="0">
                  <c:v>Producible diario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1">
                  <a:lumMod val="50000"/>
                </a:schemeClr>
              </a:solidFill>
            </a:ln>
          </c:spPr>
          <c:val>
            <c:numRef>
              <c:f>'Data 2'!$E$4:$E$399</c:f>
              <c:numCache>
                <c:formatCode>#,##0</c:formatCode>
                <c:ptCount val="396"/>
                <c:pt idx="0">
                  <c:v>17.630889559999915</c:v>
                </c:pt>
                <c:pt idx="1">
                  <c:v>33.042621928000131</c:v>
                </c:pt>
                <c:pt idx="2">
                  <c:v>32.464222740000153</c:v>
                </c:pt>
                <c:pt idx="3">
                  <c:v>22.375748725999607</c:v>
                </c:pt>
                <c:pt idx="4">
                  <c:v>19.180821824000255</c:v>
                </c:pt>
                <c:pt idx="5">
                  <c:v>20.96264235000011</c:v>
                </c:pt>
                <c:pt idx="6">
                  <c:v>30.075392741999682</c:v>
                </c:pt>
                <c:pt idx="7">
                  <c:v>39.072449470000123</c:v>
                </c:pt>
                <c:pt idx="8">
                  <c:v>10.452418350000272</c:v>
                </c:pt>
                <c:pt idx="9">
                  <c:v>49.714428229999889</c:v>
                </c:pt>
                <c:pt idx="10">
                  <c:v>3.5974873880000224</c:v>
                </c:pt>
                <c:pt idx="11">
                  <c:v>25.262630490000021</c:v>
                </c:pt>
                <c:pt idx="12">
                  <c:v>16.863148058000085</c:v>
                </c:pt>
                <c:pt idx="13">
                  <c:v>12.64196985199958</c:v>
                </c:pt>
                <c:pt idx="14">
                  <c:v>18.813900324000482</c:v>
                </c:pt>
                <c:pt idx="15">
                  <c:v>44.375635526000131</c:v>
                </c:pt>
                <c:pt idx="16">
                  <c:v>1.0058903679999991</c:v>
                </c:pt>
                <c:pt idx="17">
                  <c:v>4.4931087440001232</c:v>
                </c:pt>
                <c:pt idx="18">
                  <c:v>16.20269827999968</c:v>
                </c:pt>
                <c:pt idx="19">
                  <c:v>8.5069737639999694</c:v>
                </c:pt>
                <c:pt idx="20">
                  <c:v>11.65973510600017</c:v>
                </c:pt>
                <c:pt idx="21">
                  <c:v>3.5801353179997135</c:v>
                </c:pt>
                <c:pt idx="22">
                  <c:v>11.501396654000299</c:v>
                </c:pt>
                <c:pt idx="23">
                  <c:v>29.826264983999629</c:v>
                </c:pt>
                <c:pt idx="24">
                  <c:v>3.1561152319998356</c:v>
                </c:pt>
                <c:pt idx="25">
                  <c:v>8.6868206500006853</c:v>
                </c:pt>
                <c:pt idx="26">
                  <c:v>15.672003331999582</c:v>
                </c:pt>
                <c:pt idx="27">
                  <c:v>13.390439215999722</c:v>
                </c:pt>
                <c:pt idx="28">
                  <c:v>1.52724735000064</c:v>
                </c:pt>
                <c:pt idx="29">
                  <c:v>7.6585041500001028</c:v>
                </c:pt>
                <c:pt idx="30">
                  <c:v>23.753820245999862</c:v>
                </c:pt>
                <c:pt idx="31">
                  <c:v>3.8168256220002226</c:v>
                </c:pt>
                <c:pt idx="32">
                  <c:v>1.4380734259992314</c:v>
                </c:pt>
                <c:pt idx="33">
                  <c:v>2.975847520000082</c:v>
                </c:pt>
                <c:pt idx="34">
                  <c:v>4.1446258560001583</c:v>
                </c:pt>
                <c:pt idx="35">
                  <c:v>14.927450494000192</c:v>
                </c:pt>
                <c:pt idx="36">
                  <c:v>21.924414267999925</c:v>
                </c:pt>
                <c:pt idx="37">
                  <c:v>4.3516992580000657</c:v>
                </c:pt>
                <c:pt idx="38">
                  <c:v>4.9573860239996579</c:v>
                </c:pt>
                <c:pt idx="39">
                  <c:v>7.6060317239999868</c:v>
                </c:pt>
                <c:pt idx="40">
                  <c:v>11.689617402</c:v>
                </c:pt>
                <c:pt idx="41">
                  <c:v>5.4022796820006693</c:v>
                </c:pt>
                <c:pt idx="42">
                  <c:v>16.487690755999655</c:v>
                </c:pt>
                <c:pt idx="43">
                  <c:v>7.0919091539998513</c:v>
                </c:pt>
                <c:pt idx="44">
                  <c:v>3.661566798000119</c:v>
                </c:pt>
                <c:pt idx="45">
                  <c:v>10.475100337999793</c:v>
                </c:pt>
                <c:pt idx="46">
                  <c:v>3.1593870580005476</c:v>
                </c:pt>
                <c:pt idx="47">
                  <c:v>0.45896479200006796</c:v>
                </c:pt>
                <c:pt idx="48">
                  <c:v>9.4797988639998785</c:v>
                </c:pt>
                <c:pt idx="49">
                  <c:v>7.8928468739995994</c:v>
                </c:pt>
                <c:pt idx="50">
                  <c:v>12.568396003999778</c:v>
                </c:pt>
                <c:pt idx="51">
                  <c:v>5.658252427999896</c:v>
                </c:pt>
                <c:pt idx="52">
                  <c:v>4.5894439959999778</c:v>
                </c:pt>
                <c:pt idx="53">
                  <c:v>2.9210418860007135</c:v>
                </c:pt>
                <c:pt idx="54">
                  <c:v>4.626087771999992</c:v>
                </c:pt>
                <c:pt idx="55">
                  <c:v>6.1624998199996499</c:v>
                </c:pt>
                <c:pt idx="56">
                  <c:v>1.9062715880004926</c:v>
                </c:pt>
                <c:pt idx="57">
                  <c:v>21.763451713999657</c:v>
                </c:pt>
                <c:pt idx="58">
                  <c:v>1.9350464739997406</c:v>
                </c:pt>
                <c:pt idx="59">
                  <c:v>20.435218976000037</c:v>
                </c:pt>
                <c:pt idx="60">
                  <c:v>17.370576209999832</c:v>
                </c:pt>
                <c:pt idx="61">
                  <c:v>10.939863956000016</c:v>
                </c:pt>
                <c:pt idx="62">
                  <c:v>8.206970124000323</c:v>
                </c:pt>
                <c:pt idx="63">
                  <c:v>18.052470175999915</c:v>
                </c:pt>
                <c:pt idx="64">
                  <c:v>10.010554954000334</c:v>
                </c:pt>
                <c:pt idx="65">
                  <c:v>12.942998063999433</c:v>
                </c:pt>
                <c:pt idx="66">
                  <c:v>9.2383161040006758</c:v>
                </c:pt>
                <c:pt idx="67">
                  <c:v>5.956177771999533</c:v>
                </c:pt>
                <c:pt idx="68">
                  <c:v>8.1167387440001608</c:v>
                </c:pt>
                <c:pt idx="69">
                  <c:v>12.103987826000184</c:v>
                </c:pt>
                <c:pt idx="70">
                  <c:v>16.91100437399945</c:v>
                </c:pt>
                <c:pt idx="71">
                  <c:v>30.780945924000033</c:v>
                </c:pt>
                <c:pt idx="72">
                  <c:v>9.2367546279999591</c:v>
                </c:pt>
                <c:pt idx="73">
                  <c:v>2.1625062840003837</c:v>
                </c:pt>
                <c:pt idx="74">
                  <c:v>1.5955005419996415</c:v>
                </c:pt>
                <c:pt idx="75">
                  <c:v>1.929082758000388</c:v>
                </c:pt>
                <c:pt idx="76">
                  <c:v>1.4055502099996002</c:v>
                </c:pt>
                <c:pt idx="77">
                  <c:v>0.36852824000048984</c:v>
                </c:pt>
                <c:pt idx="78">
                  <c:v>12.750772416000249</c:v>
                </c:pt>
                <c:pt idx="79">
                  <c:v>13.657197353999779</c:v>
                </c:pt>
                <c:pt idx="80">
                  <c:v>7.8491512639997936</c:v>
                </c:pt>
                <c:pt idx="81">
                  <c:v>5.1132767800000929</c:v>
                </c:pt>
                <c:pt idx="82">
                  <c:v>9.2812838220002014</c:v>
                </c:pt>
                <c:pt idx="83">
                  <c:v>16.838750676000075</c:v>
                </c:pt>
                <c:pt idx="84">
                  <c:v>9.4011935739992651</c:v>
                </c:pt>
                <c:pt idx="85">
                  <c:v>14.334016136000541</c:v>
                </c:pt>
                <c:pt idx="86">
                  <c:v>6.2679970279997912</c:v>
                </c:pt>
                <c:pt idx="87">
                  <c:v>6.1972966640001896</c:v>
                </c:pt>
                <c:pt idx="88">
                  <c:v>2.0169837979996506</c:v>
                </c:pt>
                <c:pt idx="89">
                  <c:v>12.939576510000126</c:v>
                </c:pt>
                <c:pt idx="90">
                  <c:v>4.2383000019998347</c:v>
                </c:pt>
                <c:pt idx="91">
                  <c:v>17.541421690000611</c:v>
                </c:pt>
                <c:pt idx="92">
                  <c:v>18.704515311999913</c:v>
                </c:pt>
                <c:pt idx="93">
                  <c:v>7.9476282499992852</c:v>
                </c:pt>
                <c:pt idx="94">
                  <c:v>20.167072540000685</c:v>
                </c:pt>
                <c:pt idx="95">
                  <c:v>8.2272621300000424</c:v>
                </c:pt>
                <c:pt idx="96">
                  <c:v>4.618792947999232</c:v>
                </c:pt>
                <c:pt idx="97">
                  <c:v>23.979947690000003</c:v>
                </c:pt>
                <c:pt idx="98">
                  <c:v>8.6178349180003195</c:v>
                </c:pt>
                <c:pt idx="99">
                  <c:v>11.772894552000514</c:v>
                </c:pt>
                <c:pt idx="100">
                  <c:v>7.8747849579994647</c:v>
                </c:pt>
                <c:pt idx="101">
                  <c:v>13.134850287999672</c:v>
                </c:pt>
                <c:pt idx="102">
                  <c:v>3.1997314180002765</c:v>
                </c:pt>
                <c:pt idx="103">
                  <c:v>7.489909994000441</c:v>
                </c:pt>
                <c:pt idx="104">
                  <c:v>7.0782381979996591</c:v>
                </c:pt>
                <c:pt idx="105">
                  <c:v>6.2584046580004333</c:v>
                </c:pt>
                <c:pt idx="106">
                  <c:v>16.927156399999777</c:v>
                </c:pt>
                <c:pt idx="107">
                  <c:v>8.1017168120000012</c:v>
                </c:pt>
                <c:pt idx="108">
                  <c:v>5.3093006480000877</c:v>
                </c:pt>
                <c:pt idx="109">
                  <c:v>9.2630509999999404</c:v>
                </c:pt>
                <c:pt idx="110">
                  <c:v>13.121949748000079</c:v>
                </c:pt>
                <c:pt idx="111">
                  <c:v>31.441332551999668</c:v>
                </c:pt>
                <c:pt idx="112">
                  <c:v>28.556591200000469</c:v>
                </c:pt>
                <c:pt idx="113">
                  <c:v>21.152104345999373</c:v>
                </c:pt>
                <c:pt idx="114">
                  <c:v>13.914616522000234</c:v>
                </c:pt>
                <c:pt idx="115">
                  <c:v>16.208384197999635</c:v>
                </c:pt>
                <c:pt idx="116">
                  <c:v>15.650725930000466</c:v>
                </c:pt>
                <c:pt idx="117">
                  <c:v>11.03848122400008</c:v>
                </c:pt>
                <c:pt idx="118">
                  <c:v>13.911933183999464</c:v>
                </c:pt>
                <c:pt idx="119">
                  <c:v>7.4580657020006473</c:v>
                </c:pt>
                <c:pt idx="120">
                  <c:v>31.727150849999934</c:v>
                </c:pt>
                <c:pt idx="121">
                  <c:v>9.2012166319993884</c:v>
                </c:pt>
                <c:pt idx="122">
                  <c:v>8.7855625760004763</c:v>
                </c:pt>
                <c:pt idx="123">
                  <c:v>8.2103473059999565</c:v>
                </c:pt>
                <c:pt idx="124">
                  <c:v>9.3651794860003115</c:v>
                </c:pt>
                <c:pt idx="125">
                  <c:v>14.113379666000116</c:v>
                </c:pt>
                <c:pt idx="126">
                  <c:v>9.9491037799998292</c:v>
                </c:pt>
                <c:pt idx="127">
                  <c:v>28.843987403999993</c:v>
                </c:pt>
                <c:pt idx="128">
                  <c:v>25.576473809999584</c:v>
                </c:pt>
                <c:pt idx="129">
                  <c:v>15.436841493999896</c:v>
                </c:pt>
                <c:pt idx="130">
                  <c:v>2.1950885600001566</c:v>
                </c:pt>
                <c:pt idx="131">
                  <c:v>10.758405394000391</c:v>
                </c:pt>
                <c:pt idx="132">
                  <c:v>27.18471618199926</c:v>
                </c:pt>
                <c:pt idx="133">
                  <c:v>21.372766288000523</c:v>
                </c:pt>
                <c:pt idx="134">
                  <c:v>33.457879177999544</c:v>
                </c:pt>
                <c:pt idx="135">
                  <c:v>32.093920494000201</c:v>
                </c:pt>
                <c:pt idx="136">
                  <c:v>18.139776781999796</c:v>
                </c:pt>
                <c:pt idx="137">
                  <c:v>7.7859623420007376</c:v>
                </c:pt>
                <c:pt idx="138">
                  <c:v>14.535573775999961</c:v>
                </c:pt>
                <c:pt idx="139">
                  <c:v>12.580275401999382</c:v>
                </c:pt>
                <c:pt idx="140">
                  <c:v>33.068154081999971</c:v>
                </c:pt>
                <c:pt idx="141">
                  <c:v>22.931885048000126</c:v>
                </c:pt>
                <c:pt idx="142">
                  <c:v>15.904532910000347</c:v>
                </c:pt>
                <c:pt idx="143">
                  <c:v>13.025878311999739</c:v>
                </c:pt>
                <c:pt idx="144">
                  <c:v>10.57376741600031</c:v>
                </c:pt>
                <c:pt idx="145">
                  <c:v>17.985621332000253</c:v>
                </c:pt>
                <c:pt idx="146">
                  <c:v>17.956019549999681</c:v>
                </c:pt>
                <c:pt idx="147">
                  <c:v>23.836756611999604</c:v>
                </c:pt>
                <c:pt idx="148">
                  <c:v>26.105798189999813</c:v>
                </c:pt>
                <c:pt idx="149">
                  <c:v>8.1135639680006904</c:v>
                </c:pt>
                <c:pt idx="150">
                  <c:v>3.4256280719995829</c:v>
                </c:pt>
                <c:pt idx="151">
                  <c:v>26.152670303999869</c:v>
                </c:pt>
                <c:pt idx="152">
                  <c:v>17.432545392000581</c:v>
                </c:pt>
                <c:pt idx="153">
                  <c:v>8.8544509540000451</c:v>
                </c:pt>
                <c:pt idx="154">
                  <c:v>31.234745385999865</c:v>
                </c:pt>
                <c:pt idx="155">
                  <c:v>27.489775494000138</c:v>
                </c:pt>
                <c:pt idx="156">
                  <c:v>6.640168649999687</c:v>
                </c:pt>
                <c:pt idx="157">
                  <c:v>14.456189891999545</c:v>
                </c:pt>
                <c:pt idx="158">
                  <c:v>14.707701754000245</c:v>
                </c:pt>
                <c:pt idx="159">
                  <c:v>28.234186062000102</c:v>
                </c:pt>
                <c:pt idx="160">
                  <c:v>24.086839598000438</c:v>
                </c:pt>
                <c:pt idx="161">
                  <c:v>37.908427159999526</c:v>
                </c:pt>
                <c:pt idx="162">
                  <c:v>75.787528893999863</c:v>
                </c:pt>
                <c:pt idx="163">
                  <c:v>133.71425564600011</c:v>
                </c:pt>
                <c:pt idx="164">
                  <c:v>106.06486796800039</c:v>
                </c:pt>
                <c:pt idx="165">
                  <c:v>61.569184114000187</c:v>
                </c:pt>
                <c:pt idx="166">
                  <c:v>98.005116379999322</c:v>
                </c:pt>
                <c:pt idx="167">
                  <c:v>101.76139547400032</c:v>
                </c:pt>
                <c:pt idx="168">
                  <c:v>74.413492190000255</c:v>
                </c:pt>
                <c:pt idx="169">
                  <c:v>49.984638545999779</c:v>
                </c:pt>
                <c:pt idx="170">
                  <c:v>61.124411660000057</c:v>
                </c:pt>
                <c:pt idx="171">
                  <c:v>55.687786108000267</c:v>
                </c:pt>
                <c:pt idx="172">
                  <c:v>60.014038807999576</c:v>
                </c:pt>
                <c:pt idx="173">
                  <c:v>43.888313440000069</c:v>
                </c:pt>
                <c:pt idx="174">
                  <c:v>45.149051252000262</c:v>
                </c:pt>
                <c:pt idx="175">
                  <c:v>116.80852258400007</c:v>
                </c:pt>
                <c:pt idx="176">
                  <c:v>36.160617945999505</c:v>
                </c:pt>
                <c:pt idx="177">
                  <c:v>36.19546463200053</c:v>
                </c:pt>
                <c:pt idx="178">
                  <c:v>60.816156899999754</c:v>
                </c:pt>
                <c:pt idx="179">
                  <c:v>66.296639185999865</c:v>
                </c:pt>
                <c:pt idx="180">
                  <c:v>41.25654523999993</c:v>
                </c:pt>
                <c:pt idx="181">
                  <c:v>45.083249121999515</c:v>
                </c:pt>
                <c:pt idx="182">
                  <c:v>89.630860876000924</c:v>
                </c:pt>
                <c:pt idx="183">
                  <c:v>80.858669753999109</c:v>
                </c:pt>
                <c:pt idx="184">
                  <c:v>107.01719805200038</c:v>
                </c:pt>
                <c:pt idx="185">
                  <c:v>106.73138875999985</c:v>
                </c:pt>
                <c:pt idx="186">
                  <c:v>124.19056760000058</c:v>
                </c:pt>
                <c:pt idx="187">
                  <c:v>119.25147284599919</c:v>
                </c:pt>
                <c:pt idx="188">
                  <c:v>120.05119129400025</c:v>
                </c:pt>
                <c:pt idx="189">
                  <c:v>105.57671850599999</c:v>
                </c:pt>
                <c:pt idx="190">
                  <c:v>98.755893232000162</c:v>
                </c:pt>
                <c:pt idx="191">
                  <c:v>99.806716161999802</c:v>
                </c:pt>
                <c:pt idx="192">
                  <c:v>89.057788776000649</c:v>
                </c:pt>
                <c:pt idx="193">
                  <c:v>97.746319657999436</c:v>
                </c:pt>
                <c:pt idx="194">
                  <c:v>91.451193731999965</c:v>
                </c:pt>
                <c:pt idx="195">
                  <c:v>99.354976072000142</c:v>
                </c:pt>
                <c:pt idx="196">
                  <c:v>81.710791740000388</c:v>
                </c:pt>
                <c:pt idx="197">
                  <c:v>77.973660599999278</c:v>
                </c:pt>
                <c:pt idx="198">
                  <c:v>81.400291526000757</c:v>
                </c:pt>
                <c:pt idx="199">
                  <c:v>81.138783311999532</c:v>
                </c:pt>
                <c:pt idx="200">
                  <c:v>93.616283954000266</c:v>
                </c:pt>
                <c:pt idx="201">
                  <c:v>74.600712667999915</c:v>
                </c:pt>
                <c:pt idx="202">
                  <c:v>60.50250124600025</c:v>
                </c:pt>
                <c:pt idx="203">
                  <c:v>56.853155999999871</c:v>
                </c:pt>
                <c:pt idx="204">
                  <c:v>86.302323279999484</c:v>
                </c:pt>
                <c:pt idx="205">
                  <c:v>93.464488322000363</c:v>
                </c:pt>
                <c:pt idx="206">
                  <c:v>71.189762038000012</c:v>
                </c:pt>
                <c:pt idx="207">
                  <c:v>75.819592997999592</c:v>
                </c:pt>
                <c:pt idx="208">
                  <c:v>73.803920154000323</c:v>
                </c:pt>
                <c:pt idx="209">
                  <c:v>88.085838406000491</c:v>
                </c:pt>
                <c:pt idx="210">
                  <c:v>76.303520011999368</c:v>
                </c:pt>
                <c:pt idx="211">
                  <c:v>74.452592027999998</c:v>
                </c:pt>
                <c:pt idx="212">
                  <c:v>75.976408010000327</c:v>
                </c:pt>
                <c:pt idx="213">
                  <c:v>62.36761392399977</c:v>
                </c:pt>
                <c:pt idx="214">
                  <c:v>65.397373878000082</c:v>
                </c:pt>
                <c:pt idx="215">
                  <c:v>61.320107000000412</c:v>
                </c:pt>
                <c:pt idx="216">
                  <c:v>70.408047835999724</c:v>
                </c:pt>
                <c:pt idx="217">
                  <c:v>60.044947275999668</c:v>
                </c:pt>
                <c:pt idx="218">
                  <c:v>82.093600379999714</c:v>
                </c:pt>
                <c:pt idx="219">
                  <c:v>79.307979846000663</c:v>
                </c:pt>
                <c:pt idx="220">
                  <c:v>78.384310319999443</c:v>
                </c:pt>
                <c:pt idx="221">
                  <c:v>63.714278916000666</c:v>
                </c:pt>
                <c:pt idx="222">
                  <c:v>63.773546533999586</c:v>
                </c:pt>
                <c:pt idx="223">
                  <c:v>69.168721578000103</c:v>
                </c:pt>
                <c:pt idx="224">
                  <c:v>68.617211094000126</c:v>
                </c:pt>
                <c:pt idx="225">
                  <c:v>96.284544532000254</c:v>
                </c:pt>
                <c:pt idx="226">
                  <c:v>69.455795871999698</c:v>
                </c:pt>
                <c:pt idx="227">
                  <c:v>93.814750927999995</c:v>
                </c:pt>
                <c:pt idx="228">
                  <c:v>113.11947389800008</c:v>
                </c:pt>
                <c:pt idx="229">
                  <c:v>132.86094856600002</c:v>
                </c:pt>
                <c:pt idx="230">
                  <c:v>127.98583556600002</c:v>
                </c:pt>
                <c:pt idx="231">
                  <c:v>137.88671529399974</c:v>
                </c:pt>
                <c:pt idx="232">
                  <c:v>132.59916086599983</c:v>
                </c:pt>
                <c:pt idx="233">
                  <c:v>134.07246881600045</c:v>
                </c:pt>
                <c:pt idx="234">
                  <c:v>133.95991540599948</c:v>
                </c:pt>
                <c:pt idx="235">
                  <c:v>117.93145274400037</c:v>
                </c:pt>
                <c:pt idx="236">
                  <c:v>100.07782309400037</c:v>
                </c:pt>
                <c:pt idx="237">
                  <c:v>63.076357363999243</c:v>
                </c:pt>
                <c:pt idx="238">
                  <c:v>95.794510968000537</c:v>
                </c:pt>
                <c:pt idx="239">
                  <c:v>87.302452556000148</c:v>
                </c:pt>
                <c:pt idx="240">
                  <c:v>94.367169517999599</c:v>
                </c:pt>
                <c:pt idx="241">
                  <c:v>72.189071089999842</c:v>
                </c:pt>
                <c:pt idx="242">
                  <c:v>105.34451449199975</c:v>
                </c:pt>
                <c:pt idx="243">
                  <c:v>177.84236484800084</c:v>
                </c:pt>
                <c:pt idx="244">
                  <c:v>201.21331654199966</c:v>
                </c:pt>
                <c:pt idx="245">
                  <c:v>231.2695520580003</c:v>
                </c:pt>
                <c:pt idx="246">
                  <c:v>266.24853154999954</c:v>
                </c:pt>
                <c:pt idx="247">
                  <c:v>280.92749480800012</c:v>
                </c:pt>
                <c:pt idx="248">
                  <c:v>238.41332341399979</c:v>
                </c:pt>
                <c:pt idx="249">
                  <c:v>215.94878561599978</c:v>
                </c:pt>
                <c:pt idx="250">
                  <c:v>181.87081796600015</c:v>
                </c:pt>
                <c:pt idx="251">
                  <c:v>259.52632841599979</c:v>
                </c:pt>
                <c:pt idx="252">
                  <c:v>508.30870281800009</c:v>
                </c:pt>
                <c:pt idx="253">
                  <c:v>449.3443916520007</c:v>
                </c:pt>
                <c:pt idx="254">
                  <c:v>403.96196181799945</c:v>
                </c:pt>
                <c:pt idx="255">
                  <c:v>296.94879119600023</c:v>
                </c:pt>
                <c:pt idx="256">
                  <c:v>477.20425982599983</c:v>
                </c:pt>
                <c:pt idx="257">
                  <c:v>391.25128665199975</c:v>
                </c:pt>
                <c:pt idx="258">
                  <c:v>371.4945364660008</c:v>
                </c:pt>
                <c:pt idx="259">
                  <c:v>365.9887692500003</c:v>
                </c:pt>
                <c:pt idx="260">
                  <c:v>320.52866902999887</c:v>
                </c:pt>
                <c:pt idx="261">
                  <c:v>319.05099580199982</c:v>
                </c:pt>
                <c:pt idx="262">
                  <c:v>243.51388871799972</c:v>
                </c:pt>
                <c:pt idx="263">
                  <c:v>212.09023434800108</c:v>
                </c:pt>
                <c:pt idx="264">
                  <c:v>258.98466436999956</c:v>
                </c:pt>
                <c:pt idx="265">
                  <c:v>223.58447867200002</c:v>
                </c:pt>
                <c:pt idx="266">
                  <c:v>227.46795467600012</c:v>
                </c:pt>
                <c:pt idx="267">
                  <c:v>197.46003954999972</c:v>
                </c:pt>
                <c:pt idx="268">
                  <c:v>175.2711053020009</c:v>
                </c:pt>
                <c:pt idx="269">
                  <c:v>197.21633737199971</c:v>
                </c:pt>
                <c:pt idx="270">
                  <c:v>183.23074393400037</c:v>
                </c:pt>
                <c:pt idx="271">
                  <c:v>190.70274734999958</c:v>
                </c:pt>
                <c:pt idx="272">
                  <c:v>202.95921934199893</c:v>
                </c:pt>
                <c:pt idx="273">
                  <c:v>207.65022919400008</c:v>
                </c:pt>
                <c:pt idx="274">
                  <c:v>180.1779771360001</c:v>
                </c:pt>
                <c:pt idx="275">
                  <c:v>206.09566746400034</c:v>
                </c:pt>
                <c:pt idx="276">
                  <c:v>216.60406777199995</c:v>
                </c:pt>
                <c:pt idx="277">
                  <c:v>250.18848915600012</c:v>
                </c:pt>
                <c:pt idx="278">
                  <c:v>195.87765150199959</c:v>
                </c:pt>
                <c:pt idx="279">
                  <c:v>212.39436045800008</c:v>
                </c:pt>
                <c:pt idx="280">
                  <c:v>220.86361666800002</c:v>
                </c:pt>
                <c:pt idx="281">
                  <c:v>216.13327302600061</c:v>
                </c:pt>
                <c:pt idx="282">
                  <c:v>334.93295785799927</c:v>
                </c:pt>
                <c:pt idx="283">
                  <c:v>294.37602051600055</c:v>
                </c:pt>
                <c:pt idx="284">
                  <c:v>235.15734599800001</c:v>
                </c:pt>
                <c:pt idx="285">
                  <c:v>308.46663389200057</c:v>
                </c:pt>
                <c:pt idx="286">
                  <c:v>282.15263153599909</c:v>
                </c:pt>
                <c:pt idx="287">
                  <c:v>249.16407000800029</c:v>
                </c:pt>
                <c:pt idx="288">
                  <c:v>240.53084356599945</c:v>
                </c:pt>
                <c:pt idx="289">
                  <c:v>294.79101259800137</c:v>
                </c:pt>
                <c:pt idx="290">
                  <c:v>272.17601526600009</c:v>
                </c:pt>
                <c:pt idx="291">
                  <c:v>249.62302130199927</c:v>
                </c:pt>
                <c:pt idx="292">
                  <c:v>265.68243051200056</c:v>
                </c:pt>
                <c:pt idx="293">
                  <c:v>247.99493344799862</c:v>
                </c:pt>
                <c:pt idx="294">
                  <c:v>221.08185609600059</c:v>
                </c:pt>
                <c:pt idx="295">
                  <c:v>211.49666788000064</c:v>
                </c:pt>
                <c:pt idx="296">
                  <c:v>195.82711338799999</c:v>
                </c:pt>
                <c:pt idx="297">
                  <c:v>189.65950698399868</c:v>
                </c:pt>
                <c:pt idx="298">
                  <c:v>188.47121192400013</c:v>
                </c:pt>
                <c:pt idx="299">
                  <c:v>206.04346000400139</c:v>
                </c:pt>
                <c:pt idx="300">
                  <c:v>187.73323937799853</c:v>
                </c:pt>
                <c:pt idx="301">
                  <c:v>172.92096333800154</c:v>
                </c:pt>
                <c:pt idx="302">
                  <c:v>178.40271254399872</c:v>
                </c:pt>
                <c:pt idx="303">
                  <c:v>184.24671902800131</c:v>
                </c:pt>
                <c:pt idx="304">
                  <c:v>162.62139220799986</c:v>
                </c:pt>
                <c:pt idx="305">
                  <c:v>129.33470725199848</c:v>
                </c:pt>
                <c:pt idx="306">
                  <c:v>130.67415226000128</c:v>
                </c:pt>
                <c:pt idx="307">
                  <c:v>133.53077605199883</c:v>
                </c:pt>
                <c:pt idx="308">
                  <c:v>122.01502003200133</c:v>
                </c:pt>
                <c:pt idx="309">
                  <c:v>137.70207570200012</c:v>
                </c:pt>
                <c:pt idx="310">
                  <c:v>104.67893061999892</c:v>
                </c:pt>
                <c:pt idx="311">
                  <c:v>144.64593666000002</c:v>
                </c:pt>
                <c:pt idx="312">
                  <c:v>131.46211709399992</c:v>
                </c:pt>
                <c:pt idx="313">
                  <c:v>120.06027501200124</c:v>
                </c:pt>
                <c:pt idx="314">
                  <c:v>101.69412799999904</c:v>
                </c:pt>
                <c:pt idx="315">
                  <c:v>136.71276595999944</c:v>
                </c:pt>
                <c:pt idx="316">
                  <c:v>128.57641445799976</c:v>
                </c:pt>
                <c:pt idx="317">
                  <c:v>129.40926332800001</c:v>
                </c:pt>
                <c:pt idx="318">
                  <c:v>99.633403692001764</c:v>
                </c:pt>
                <c:pt idx="319">
                  <c:v>89.53252367199832</c:v>
                </c:pt>
                <c:pt idx="320">
                  <c:v>87.690675502001014</c:v>
                </c:pt>
                <c:pt idx="321">
                  <c:v>85.365028687999157</c:v>
                </c:pt>
                <c:pt idx="322">
                  <c:v>106.91501158400048</c:v>
                </c:pt>
                <c:pt idx="323">
                  <c:v>94.498085524000132</c:v>
                </c:pt>
                <c:pt idx="324">
                  <c:v>111.66420437600006</c:v>
                </c:pt>
                <c:pt idx="325">
                  <c:v>105.49031820600081</c:v>
                </c:pt>
                <c:pt idx="326">
                  <c:v>86.771898835999281</c:v>
                </c:pt>
                <c:pt idx="327">
                  <c:v>113.33406326600067</c:v>
                </c:pt>
                <c:pt idx="328">
                  <c:v>105.60525400799881</c:v>
                </c:pt>
                <c:pt idx="329">
                  <c:v>133.78903350000027</c:v>
                </c:pt>
                <c:pt idx="330">
                  <c:v>111.33093025200046</c:v>
                </c:pt>
                <c:pt idx="331">
                  <c:v>131.28679254600058</c:v>
                </c:pt>
                <c:pt idx="332">
                  <c:v>195.54347330799871</c:v>
                </c:pt>
                <c:pt idx="333">
                  <c:v>100.98178129200043</c:v>
                </c:pt>
                <c:pt idx="334">
                  <c:v>133.8371004339995</c:v>
                </c:pt>
                <c:pt idx="335">
                  <c:v>132.96366703799978</c:v>
                </c:pt>
                <c:pt idx="336">
                  <c:v>110.02470957600039</c:v>
                </c:pt>
                <c:pt idx="337">
                  <c:v>132.97998542200034</c:v>
                </c:pt>
                <c:pt idx="338">
                  <c:v>124.64686112600039</c:v>
                </c:pt>
                <c:pt idx="339">
                  <c:v>107.88153764799873</c:v>
                </c:pt>
                <c:pt idx="340">
                  <c:v>151.11151027200125</c:v>
                </c:pt>
                <c:pt idx="341">
                  <c:v>121.60062815199908</c:v>
                </c:pt>
                <c:pt idx="342">
                  <c:v>155.11982997000078</c:v>
                </c:pt>
                <c:pt idx="343">
                  <c:v>156.27977458999919</c:v>
                </c:pt>
                <c:pt idx="344">
                  <c:v>159.36620024999965</c:v>
                </c:pt>
                <c:pt idx="345">
                  <c:v>172.01672285200101</c:v>
                </c:pt>
                <c:pt idx="346">
                  <c:v>141.66421100799982</c:v>
                </c:pt>
                <c:pt idx="347">
                  <c:v>133.43487626200044</c:v>
                </c:pt>
                <c:pt idx="348">
                  <c:v>154.90469182799879</c:v>
                </c:pt>
                <c:pt idx="349">
                  <c:v>126.21470540400162</c:v>
                </c:pt>
                <c:pt idx="350">
                  <c:v>134.77780512799947</c:v>
                </c:pt>
                <c:pt idx="351">
                  <c:v>102.05139265599894</c:v>
                </c:pt>
                <c:pt idx="352">
                  <c:v>132.33437980799994</c:v>
                </c:pt>
                <c:pt idx="353">
                  <c:v>94.171101128000387</c:v>
                </c:pt>
                <c:pt idx="354">
                  <c:v>98.795849891999765</c:v>
                </c:pt>
                <c:pt idx="355">
                  <c:v>94.224907864000983</c:v>
                </c:pt>
                <c:pt idx="356">
                  <c:v>97.469921735998838</c:v>
                </c:pt>
                <c:pt idx="357">
                  <c:v>69.649160008001445</c:v>
                </c:pt>
                <c:pt idx="358">
                  <c:v>80.367859501998751</c:v>
                </c:pt>
                <c:pt idx="359">
                  <c:v>98.901564599999816</c:v>
                </c:pt>
                <c:pt idx="360">
                  <c:v>80.19735024600098</c:v>
                </c:pt>
                <c:pt idx="361">
                  <c:v>70.425872656000195</c:v>
                </c:pt>
                <c:pt idx="362">
                  <c:v>74.987692204000325</c:v>
                </c:pt>
                <c:pt idx="363">
                  <c:v>83.4291574979991</c:v>
                </c:pt>
                <c:pt idx="364">
                  <c:v>93.082309259999334</c:v>
                </c:pt>
                <c:pt idx="365">
                  <c:v>47.918767141500844</c:v>
                </c:pt>
                <c:pt idx="366">
                  <c:v>71.52356714150082</c:v>
                </c:pt>
                <c:pt idx="367">
                  <c:v>94.132367141500822</c:v>
                </c:pt>
                <c:pt idx="368">
                  <c:v>71.418937419039992</c:v>
                </c:pt>
                <c:pt idx="369">
                  <c:v>67.494737419040007</c:v>
                </c:pt>
                <c:pt idx="370">
                  <c:v>70.248237419039995</c:v>
                </c:pt>
                <c:pt idx="371">
                  <c:v>39.271437419039991</c:v>
                </c:pt>
                <c:pt idx="372">
                  <c:v>29.003737419039993</c:v>
                </c:pt>
                <c:pt idx="373">
                  <c:v>58.524637419039998</c:v>
                </c:pt>
                <c:pt idx="374">
                  <c:v>66.084537419039989</c:v>
                </c:pt>
                <c:pt idx="375">
                  <c:v>64.746679237194499</c:v>
                </c:pt>
                <c:pt idx="376">
                  <c:v>61.6882792371945</c:v>
                </c:pt>
                <c:pt idx="377">
                  <c:v>52.137179237194502</c:v>
                </c:pt>
                <c:pt idx="378">
                  <c:v>35.245979237194504</c:v>
                </c:pt>
                <c:pt idx="379">
                  <c:v>22.026379237194501</c:v>
                </c:pt>
                <c:pt idx="380">
                  <c:v>31.603479237194509</c:v>
                </c:pt>
                <c:pt idx="381">
                  <c:v>58.154579237194497</c:v>
                </c:pt>
                <c:pt idx="382">
                  <c:v>61.867380243710755</c:v>
                </c:pt>
                <c:pt idx="383">
                  <c:v>63.688280243710764</c:v>
                </c:pt>
                <c:pt idx="384">
                  <c:v>40.623380243710756</c:v>
                </c:pt>
                <c:pt idx="385">
                  <c:v>32.73438024371076</c:v>
                </c:pt>
                <c:pt idx="386">
                  <c:v>23.904480243710765</c:v>
                </c:pt>
                <c:pt idx="387">
                  <c:v>59.974380243710762</c:v>
                </c:pt>
                <c:pt idx="388">
                  <c:v>63.300980243710775</c:v>
                </c:pt>
                <c:pt idx="389">
                  <c:v>36.394192667980882</c:v>
                </c:pt>
                <c:pt idx="390">
                  <c:v>35.597392667980877</c:v>
                </c:pt>
                <c:pt idx="391">
                  <c:v>35.821492667980884</c:v>
                </c:pt>
                <c:pt idx="392">
                  <c:v>17.878092667980891</c:v>
                </c:pt>
                <c:pt idx="393">
                  <c:v>8.4765926679808992</c:v>
                </c:pt>
                <c:pt idx="394">
                  <c:v>12.556792667980877</c:v>
                </c:pt>
                <c:pt idx="395">
                  <c:v>12.66549266798088</c:v>
                </c:pt>
              </c:numCache>
            </c:numRef>
          </c:val>
        </c:ser>
        <c:ser>
          <c:idx val="0"/>
          <c:order val="1"/>
          <c:tx>
            <c:strRef>
              <c:f>'Data 2'!$F$3</c:f>
              <c:strCache>
                <c:ptCount val="1"/>
                <c:pt idx="0">
                  <c:v>Producible medio</c:v>
                </c:pt>
              </c:strCache>
            </c:strRef>
          </c:tx>
          <c:spPr>
            <a:solidFill>
              <a:srgbClr val="FFFF99"/>
            </a:solidFill>
            <a:ln w="19050">
              <a:solidFill>
                <a:srgbClr val="FF0000"/>
              </a:solidFill>
            </a:ln>
          </c:spPr>
          <c:val>
            <c:numRef>
              <c:f>'Data 2'!$F$4:$F$399</c:f>
              <c:numCache>
                <c:formatCode>#,##0</c:formatCode>
                <c:ptCount val="396"/>
                <c:pt idx="0">
                  <c:v>29.495132564600013</c:v>
                </c:pt>
                <c:pt idx="1">
                  <c:v>29.495132564600013</c:v>
                </c:pt>
                <c:pt idx="2">
                  <c:v>29.495132564600013</c:v>
                </c:pt>
                <c:pt idx="3">
                  <c:v>29.495132564600013</c:v>
                </c:pt>
                <c:pt idx="4">
                  <c:v>29.495132564600013</c:v>
                </c:pt>
                <c:pt idx="5">
                  <c:v>29.495132564600013</c:v>
                </c:pt>
                <c:pt idx="6">
                  <c:v>29.495132564600013</c:v>
                </c:pt>
                <c:pt idx="7">
                  <c:v>29.495132564600013</c:v>
                </c:pt>
                <c:pt idx="8">
                  <c:v>29.495132564600013</c:v>
                </c:pt>
                <c:pt idx="9">
                  <c:v>29.495132564600013</c:v>
                </c:pt>
                <c:pt idx="10">
                  <c:v>29.495132564600013</c:v>
                </c:pt>
                <c:pt idx="11">
                  <c:v>29.495132564600013</c:v>
                </c:pt>
                <c:pt idx="12">
                  <c:v>29.495132564600013</c:v>
                </c:pt>
                <c:pt idx="13">
                  <c:v>29.495132564600013</c:v>
                </c:pt>
                <c:pt idx="14">
                  <c:v>29.495132564600013</c:v>
                </c:pt>
                <c:pt idx="15">
                  <c:v>29.495132564600013</c:v>
                </c:pt>
                <c:pt idx="16">
                  <c:v>29.495132564600013</c:v>
                </c:pt>
                <c:pt idx="17">
                  <c:v>29.495132564600013</c:v>
                </c:pt>
                <c:pt idx="18">
                  <c:v>29.495132564600013</c:v>
                </c:pt>
                <c:pt idx="19">
                  <c:v>29.495132564600013</c:v>
                </c:pt>
                <c:pt idx="20">
                  <c:v>29.495132564600013</c:v>
                </c:pt>
                <c:pt idx="21">
                  <c:v>29.495132564600013</c:v>
                </c:pt>
                <c:pt idx="22">
                  <c:v>29.495132564600013</c:v>
                </c:pt>
                <c:pt idx="23">
                  <c:v>29.495132564600013</c:v>
                </c:pt>
                <c:pt idx="24">
                  <c:v>29.495132564600013</c:v>
                </c:pt>
                <c:pt idx="25">
                  <c:v>29.495132564600013</c:v>
                </c:pt>
                <c:pt idx="26">
                  <c:v>29.495132564600013</c:v>
                </c:pt>
                <c:pt idx="27">
                  <c:v>29.495132564600013</c:v>
                </c:pt>
                <c:pt idx="28">
                  <c:v>29.495132564600013</c:v>
                </c:pt>
                <c:pt idx="29">
                  <c:v>29.495132564600013</c:v>
                </c:pt>
                <c:pt idx="30">
                  <c:v>29.495132564600013</c:v>
                </c:pt>
                <c:pt idx="31">
                  <c:v>18.209588883748388</c:v>
                </c:pt>
                <c:pt idx="32">
                  <c:v>18.209588883748388</c:v>
                </c:pt>
                <c:pt idx="33">
                  <c:v>18.209588883748388</c:v>
                </c:pt>
                <c:pt idx="34">
                  <c:v>18.209588883748388</c:v>
                </c:pt>
                <c:pt idx="35">
                  <c:v>18.209588883748388</c:v>
                </c:pt>
                <c:pt idx="36">
                  <c:v>18.209588883748388</c:v>
                </c:pt>
                <c:pt idx="37">
                  <c:v>18.209588883748388</c:v>
                </c:pt>
                <c:pt idx="38">
                  <c:v>18.209588883748388</c:v>
                </c:pt>
                <c:pt idx="39">
                  <c:v>18.209588883748388</c:v>
                </c:pt>
                <c:pt idx="40">
                  <c:v>18.209588883748388</c:v>
                </c:pt>
                <c:pt idx="41">
                  <c:v>18.209588883748388</c:v>
                </c:pt>
                <c:pt idx="42">
                  <c:v>18.209588883748388</c:v>
                </c:pt>
                <c:pt idx="43">
                  <c:v>18.209588883748388</c:v>
                </c:pt>
                <c:pt idx="44">
                  <c:v>18.209588883748388</c:v>
                </c:pt>
                <c:pt idx="45">
                  <c:v>18.209588883748388</c:v>
                </c:pt>
                <c:pt idx="46">
                  <c:v>18.209588883748388</c:v>
                </c:pt>
                <c:pt idx="47">
                  <c:v>18.209588883748388</c:v>
                </c:pt>
                <c:pt idx="48">
                  <c:v>18.209588883748388</c:v>
                </c:pt>
                <c:pt idx="49">
                  <c:v>18.209588883748388</c:v>
                </c:pt>
                <c:pt idx="50">
                  <c:v>18.209588883748388</c:v>
                </c:pt>
                <c:pt idx="51">
                  <c:v>18.209588883748388</c:v>
                </c:pt>
                <c:pt idx="52">
                  <c:v>18.209588883748388</c:v>
                </c:pt>
                <c:pt idx="53">
                  <c:v>18.209588883748388</c:v>
                </c:pt>
                <c:pt idx="54">
                  <c:v>18.209588883748388</c:v>
                </c:pt>
                <c:pt idx="55">
                  <c:v>18.209588883748388</c:v>
                </c:pt>
                <c:pt idx="56">
                  <c:v>18.209588883748388</c:v>
                </c:pt>
                <c:pt idx="57">
                  <c:v>18.209588883748388</c:v>
                </c:pt>
                <c:pt idx="58">
                  <c:v>18.209588883748388</c:v>
                </c:pt>
                <c:pt idx="59">
                  <c:v>18.209588883748388</c:v>
                </c:pt>
                <c:pt idx="60">
                  <c:v>18.209588883748388</c:v>
                </c:pt>
                <c:pt idx="61">
                  <c:v>18.209588883748388</c:v>
                </c:pt>
                <c:pt idx="62">
                  <c:v>23.816136999456674</c:v>
                </c:pt>
                <c:pt idx="63">
                  <c:v>23.816136999456674</c:v>
                </c:pt>
                <c:pt idx="64">
                  <c:v>23.816136999456674</c:v>
                </c:pt>
                <c:pt idx="65">
                  <c:v>23.816136999456674</c:v>
                </c:pt>
                <c:pt idx="66">
                  <c:v>23.816136999456674</c:v>
                </c:pt>
                <c:pt idx="67">
                  <c:v>23.816136999456674</c:v>
                </c:pt>
                <c:pt idx="68">
                  <c:v>23.816136999456674</c:v>
                </c:pt>
                <c:pt idx="69">
                  <c:v>23.816136999456674</c:v>
                </c:pt>
                <c:pt idx="70">
                  <c:v>23.816136999456674</c:v>
                </c:pt>
                <c:pt idx="71">
                  <c:v>23.816136999456674</c:v>
                </c:pt>
                <c:pt idx="72">
                  <c:v>23.816136999456674</c:v>
                </c:pt>
                <c:pt idx="73">
                  <c:v>23.816136999456674</c:v>
                </c:pt>
                <c:pt idx="74">
                  <c:v>23.816136999456674</c:v>
                </c:pt>
                <c:pt idx="75">
                  <c:v>23.816136999456674</c:v>
                </c:pt>
                <c:pt idx="76">
                  <c:v>23.816136999456674</c:v>
                </c:pt>
                <c:pt idx="77">
                  <c:v>23.816136999456674</c:v>
                </c:pt>
                <c:pt idx="78">
                  <c:v>23.816136999456674</c:v>
                </c:pt>
                <c:pt idx="79">
                  <c:v>23.816136999456674</c:v>
                </c:pt>
                <c:pt idx="80">
                  <c:v>23.816136999456674</c:v>
                </c:pt>
                <c:pt idx="81">
                  <c:v>23.816136999456674</c:v>
                </c:pt>
                <c:pt idx="82">
                  <c:v>23.816136999456674</c:v>
                </c:pt>
                <c:pt idx="83">
                  <c:v>23.816136999456674</c:v>
                </c:pt>
                <c:pt idx="84">
                  <c:v>23.816136999456674</c:v>
                </c:pt>
                <c:pt idx="85">
                  <c:v>23.816136999456674</c:v>
                </c:pt>
                <c:pt idx="86">
                  <c:v>23.816136999456674</c:v>
                </c:pt>
                <c:pt idx="87">
                  <c:v>23.816136999456674</c:v>
                </c:pt>
                <c:pt idx="88">
                  <c:v>23.816136999456674</c:v>
                </c:pt>
                <c:pt idx="89">
                  <c:v>23.816136999456674</c:v>
                </c:pt>
                <c:pt idx="90">
                  <c:v>23.816136999456674</c:v>
                </c:pt>
                <c:pt idx="91">
                  <c:v>23.816136999456674</c:v>
                </c:pt>
                <c:pt idx="92">
                  <c:v>46.965055529077411</c:v>
                </c:pt>
                <c:pt idx="93">
                  <c:v>46.965055529077411</c:v>
                </c:pt>
                <c:pt idx="94">
                  <c:v>46.965055529077411</c:v>
                </c:pt>
                <c:pt idx="95">
                  <c:v>46.965055529077411</c:v>
                </c:pt>
                <c:pt idx="96">
                  <c:v>46.965055529077411</c:v>
                </c:pt>
                <c:pt idx="97">
                  <c:v>46.965055529077411</c:v>
                </c:pt>
                <c:pt idx="98">
                  <c:v>46.965055529077411</c:v>
                </c:pt>
                <c:pt idx="99">
                  <c:v>46.965055529077411</c:v>
                </c:pt>
                <c:pt idx="100">
                  <c:v>46.965055529077411</c:v>
                </c:pt>
                <c:pt idx="101">
                  <c:v>46.965055529077411</c:v>
                </c:pt>
                <c:pt idx="102">
                  <c:v>46.965055529077411</c:v>
                </c:pt>
                <c:pt idx="103">
                  <c:v>46.965055529077411</c:v>
                </c:pt>
                <c:pt idx="104">
                  <c:v>46.965055529077411</c:v>
                </c:pt>
                <c:pt idx="105">
                  <c:v>46.965055529077411</c:v>
                </c:pt>
                <c:pt idx="106">
                  <c:v>46.965055529077411</c:v>
                </c:pt>
                <c:pt idx="107">
                  <c:v>46.965055529077411</c:v>
                </c:pt>
                <c:pt idx="108">
                  <c:v>46.965055529077411</c:v>
                </c:pt>
                <c:pt idx="109">
                  <c:v>46.965055529077411</c:v>
                </c:pt>
                <c:pt idx="110">
                  <c:v>46.965055529077411</c:v>
                </c:pt>
                <c:pt idx="111">
                  <c:v>46.965055529077411</c:v>
                </c:pt>
                <c:pt idx="112">
                  <c:v>46.965055529077411</c:v>
                </c:pt>
                <c:pt idx="113">
                  <c:v>46.965055529077411</c:v>
                </c:pt>
                <c:pt idx="114">
                  <c:v>46.965055529077411</c:v>
                </c:pt>
                <c:pt idx="115">
                  <c:v>46.965055529077411</c:v>
                </c:pt>
                <c:pt idx="116">
                  <c:v>46.965055529077411</c:v>
                </c:pt>
                <c:pt idx="117">
                  <c:v>46.965055529077411</c:v>
                </c:pt>
                <c:pt idx="118">
                  <c:v>46.965055529077411</c:v>
                </c:pt>
                <c:pt idx="119">
                  <c:v>46.965055529077411</c:v>
                </c:pt>
                <c:pt idx="120">
                  <c:v>46.965055529077411</c:v>
                </c:pt>
                <c:pt idx="121">
                  <c:v>46.965055529077411</c:v>
                </c:pt>
                <c:pt idx="122">
                  <c:v>46.965055529077411</c:v>
                </c:pt>
                <c:pt idx="123">
                  <c:v>89.734800765303333</c:v>
                </c:pt>
                <c:pt idx="124">
                  <c:v>89.734800765303333</c:v>
                </c:pt>
                <c:pt idx="125">
                  <c:v>89.734800765303333</c:v>
                </c:pt>
                <c:pt idx="126">
                  <c:v>89.734800765303333</c:v>
                </c:pt>
                <c:pt idx="127">
                  <c:v>89.734800765303333</c:v>
                </c:pt>
                <c:pt idx="128">
                  <c:v>89.734800765303333</c:v>
                </c:pt>
                <c:pt idx="129">
                  <c:v>89.734800765303333</c:v>
                </c:pt>
                <c:pt idx="130">
                  <c:v>89.734800765303333</c:v>
                </c:pt>
                <c:pt idx="131">
                  <c:v>89.734800765303333</c:v>
                </c:pt>
                <c:pt idx="132">
                  <c:v>89.734800765303333</c:v>
                </c:pt>
                <c:pt idx="133">
                  <c:v>89.734800765303333</c:v>
                </c:pt>
                <c:pt idx="134">
                  <c:v>89.734800765303333</c:v>
                </c:pt>
                <c:pt idx="135">
                  <c:v>89.734800765303333</c:v>
                </c:pt>
                <c:pt idx="136">
                  <c:v>89.734800765303333</c:v>
                </c:pt>
                <c:pt idx="137">
                  <c:v>89.734800765303333</c:v>
                </c:pt>
                <c:pt idx="138">
                  <c:v>89.734800765303333</c:v>
                </c:pt>
                <c:pt idx="139">
                  <c:v>89.734800765303333</c:v>
                </c:pt>
                <c:pt idx="140">
                  <c:v>89.734800765303333</c:v>
                </c:pt>
                <c:pt idx="141">
                  <c:v>89.734800765303333</c:v>
                </c:pt>
                <c:pt idx="142">
                  <c:v>89.734800765303333</c:v>
                </c:pt>
                <c:pt idx="143">
                  <c:v>89.734800765303333</c:v>
                </c:pt>
                <c:pt idx="144">
                  <c:v>89.734800765303333</c:v>
                </c:pt>
                <c:pt idx="145">
                  <c:v>89.734800765303333</c:v>
                </c:pt>
                <c:pt idx="146">
                  <c:v>89.734800765303333</c:v>
                </c:pt>
                <c:pt idx="147">
                  <c:v>89.734800765303333</c:v>
                </c:pt>
                <c:pt idx="148">
                  <c:v>89.734800765303333</c:v>
                </c:pt>
                <c:pt idx="149">
                  <c:v>89.734800765303333</c:v>
                </c:pt>
                <c:pt idx="150">
                  <c:v>89.734800765303333</c:v>
                </c:pt>
                <c:pt idx="151">
                  <c:v>89.734800765303333</c:v>
                </c:pt>
                <c:pt idx="152">
                  <c:v>89.734800765303333</c:v>
                </c:pt>
                <c:pt idx="153">
                  <c:v>112.02604617689678</c:v>
                </c:pt>
                <c:pt idx="154">
                  <c:v>112.02604617689678</c:v>
                </c:pt>
                <c:pt idx="155">
                  <c:v>112.02604617689678</c:v>
                </c:pt>
                <c:pt idx="156">
                  <c:v>112.02604617689678</c:v>
                </c:pt>
                <c:pt idx="157">
                  <c:v>112.02604617689678</c:v>
                </c:pt>
                <c:pt idx="158">
                  <c:v>112.02604617689678</c:v>
                </c:pt>
                <c:pt idx="159">
                  <c:v>112.02604617689678</c:v>
                </c:pt>
                <c:pt idx="160">
                  <c:v>112.02604617689678</c:v>
                </c:pt>
                <c:pt idx="161">
                  <c:v>112.02604617689678</c:v>
                </c:pt>
                <c:pt idx="162">
                  <c:v>112.02604617689678</c:v>
                </c:pt>
                <c:pt idx="163">
                  <c:v>112.02604617689678</c:v>
                </c:pt>
                <c:pt idx="164">
                  <c:v>112.02604617689678</c:v>
                </c:pt>
                <c:pt idx="165">
                  <c:v>112.02604617689678</c:v>
                </c:pt>
                <c:pt idx="166">
                  <c:v>112.02604617689678</c:v>
                </c:pt>
                <c:pt idx="167">
                  <c:v>112.02604617689678</c:v>
                </c:pt>
                <c:pt idx="168">
                  <c:v>112.02604617689678</c:v>
                </c:pt>
                <c:pt idx="169">
                  <c:v>112.02604617689678</c:v>
                </c:pt>
                <c:pt idx="170">
                  <c:v>112.02604617689678</c:v>
                </c:pt>
                <c:pt idx="171">
                  <c:v>112.02604617689678</c:v>
                </c:pt>
                <c:pt idx="172">
                  <c:v>112.02604617689678</c:v>
                </c:pt>
                <c:pt idx="173">
                  <c:v>112.02604617689678</c:v>
                </c:pt>
                <c:pt idx="174">
                  <c:v>112.02604617689678</c:v>
                </c:pt>
                <c:pt idx="175">
                  <c:v>112.02604617689678</c:v>
                </c:pt>
                <c:pt idx="176">
                  <c:v>112.02604617689678</c:v>
                </c:pt>
                <c:pt idx="177">
                  <c:v>112.02604617689678</c:v>
                </c:pt>
                <c:pt idx="178">
                  <c:v>112.02604617689678</c:v>
                </c:pt>
                <c:pt idx="179">
                  <c:v>112.02604617689678</c:v>
                </c:pt>
                <c:pt idx="180">
                  <c:v>112.02604617689678</c:v>
                </c:pt>
                <c:pt idx="181">
                  <c:v>112.02604617689678</c:v>
                </c:pt>
                <c:pt idx="182">
                  <c:v>112.02604617689678</c:v>
                </c:pt>
                <c:pt idx="183">
                  <c:v>112.02604617689678</c:v>
                </c:pt>
                <c:pt idx="184">
                  <c:v>124.98280708097418</c:v>
                </c:pt>
                <c:pt idx="185">
                  <c:v>124.98280708097418</c:v>
                </c:pt>
                <c:pt idx="186">
                  <c:v>124.98280708097418</c:v>
                </c:pt>
                <c:pt idx="187">
                  <c:v>124.98280708097418</c:v>
                </c:pt>
                <c:pt idx="188">
                  <c:v>124.98280708097418</c:v>
                </c:pt>
                <c:pt idx="189">
                  <c:v>124.98280708097418</c:v>
                </c:pt>
                <c:pt idx="190">
                  <c:v>124.98280708097418</c:v>
                </c:pt>
                <c:pt idx="191">
                  <c:v>124.98280708097418</c:v>
                </c:pt>
                <c:pt idx="192">
                  <c:v>124.98280708097418</c:v>
                </c:pt>
                <c:pt idx="193">
                  <c:v>124.98280708097418</c:v>
                </c:pt>
                <c:pt idx="194">
                  <c:v>124.98280708097418</c:v>
                </c:pt>
                <c:pt idx="195">
                  <c:v>124.98280708097418</c:v>
                </c:pt>
                <c:pt idx="196">
                  <c:v>124.98280708097418</c:v>
                </c:pt>
                <c:pt idx="197">
                  <c:v>124.98280708097418</c:v>
                </c:pt>
                <c:pt idx="198">
                  <c:v>124.98280708097418</c:v>
                </c:pt>
                <c:pt idx="199">
                  <c:v>124.98280708097418</c:v>
                </c:pt>
                <c:pt idx="200">
                  <c:v>124.98280708097418</c:v>
                </c:pt>
                <c:pt idx="201">
                  <c:v>124.98280708097418</c:v>
                </c:pt>
                <c:pt idx="202">
                  <c:v>124.98280708097418</c:v>
                </c:pt>
                <c:pt idx="203">
                  <c:v>124.98280708097418</c:v>
                </c:pt>
                <c:pt idx="204">
                  <c:v>124.98280708097418</c:v>
                </c:pt>
                <c:pt idx="205">
                  <c:v>124.98280708097418</c:v>
                </c:pt>
                <c:pt idx="206">
                  <c:v>124.98280708097418</c:v>
                </c:pt>
                <c:pt idx="207">
                  <c:v>124.98280708097418</c:v>
                </c:pt>
                <c:pt idx="208">
                  <c:v>124.98280708097418</c:v>
                </c:pt>
                <c:pt idx="209">
                  <c:v>124.98280708097418</c:v>
                </c:pt>
                <c:pt idx="210">
                  <c:v>124.98280708097418</c:v>
                </c:pt>
                <c:pt idx="211">
                  <c:v>124.98280708097418</c:v>
                </c:pt>
                <c:pt idx="212">
                  <c:v>124.98280708097418</c:v>
                </c:pt>
                <c:pt idx="213">
                  <c:v>124.98280708097418</c:v>
                </c:pt>
                <c:pt idx="214">
                  <c:v>124.98280708097418</c:v>
                </c:pt>
                <c:pt idx="215">
                  <c:v>122.23474632144273</c:v>
                </c:pt>
                <c:pt idx="216">
                  <c:v>122.23474632144273</c:v>
                </c:pt>
                <c:pt idx="217">
                  <c:v>122.23474632144273</c:v>
                </c:pt>
                <c:pt idx="218">
                  <c:v>122.23474632144273</c:v>
                </c:pt>
                <c:pt idx="219">
                  <c:v>122.23474632144273</c:v>
                </c:pt>
                <c:pt idx="220">
                  <c:v>122.23474632144273</c:v>
                </c:pt>
                <c:pt idx="221">
                  <c:v>122.23474632144273</c:v>
                </c:pt>
                <c:pt idx="222">
                  <c:v>122.23474632144273</c:v>
                </c:pt>
                <c:pt idx="223">
                  <c:v>122.23474632144273</c:v>
                </c:pt>
                <c:pt idx="224">
                  <c:v>122.23474632144273</c:v>
                </c:pt>
                <c:pt idx="225">
                  <c:v>122.23474632144273</c:v>
                </c:pt>
                <c:pt idx="226">
                  <c:v>122.23474632144273</c:v>
                </c:pt>
                <c:pt idx="227">
                  <c:v>122.23474632144273</c:v>
                </c:pt>
                <c:pt idx="228">
                  <c:v>122.23474632144273</c:v>
                </c:pt>
                <c:pt idx="229">
                  <c:v>122.23474632144273</c:v>
                </c:pt>
                <c:pt idx="230">
                  <c:v>122.23474632144273</c:v>
                </c:pt>
                <c:pt idx="231">
                  <c:v>122.23474632144273</c:v>
                </c:pt>
                <c:pt idx="232">
                  <c:v>122.23474632144273</c:v>
                </c:pt>
                <c:pt idx="233">
                  <c:v>122.23474632144273</c:v>
                </c:pt>
                <c:pt idx="234">
                  <c:v>122.23474632144273</c:v>
                </c:pt>
                <c:pt idx="235">
                  <c:v>122.23474632144273</c:v>
                </c:pt>
                <c:pt idx="236">
                  <c:v>122.23474632144273</c:v>
                </c:pt>
                <c:pt idx="237">
                  <c:v>122.23474632144273</c:v>
                </c:pt>
                <c:pt idx="238">
                  <c:v>122.23474632144273</c:v>
                </c:pt>
                <c:pt idx="239">
                  <c:v>122.23474632144273</c:v>
                </c:pt>
                <c:pt idx="240">
                  <c:v>122.23474632144273</c:v>
                </c:pt>
                <c:pt idx="241">
                  <c:v>122.23474632144273</c:v>
                </c:pt>
                <c:pt idx="242">
                  <c:v>122.23474632144273</c:v>
                </c:pt>
                <c:pt idx="243">
                  <c:v>123.04544911502903</c:v>
                </c:pt>
                <c:pt idx="244">
                  <c:v>123.04544911502903</c:v>
                </c:pt>
                <c:pt idx="245">
                  <c:v>123.04544911502903</c:v>
                </c:pt>
                <c:pt idx="246">
                  <c:v>123.04544911502903</c:v>
                </c:pt>
                <c:pt idx="247">
                  <c:v>123.04544911502903</c:v>
                </c:pt>
                <c:pt idx="248">
                  <c:v>123.04544911502903</c:v>
                </c:pt>
                <c:pt idx="249">
                  <c:v>123.04544911502903</c:v>
                </c:pt>
                <c:pt idx="250">
                  <c:v>123.04544911502903</c:v>
                </c:pt>
                <c:pt idx="251">
                  <c:v>123.04544911502903</c:v>
                </c:pt>
                <c:pt idx="252">
                  <c:v>123.04544911502903</c:v>
                </c:pt>
                <c:pt idx="253">
                  <c:v>123.04544911502903</c:v>
                </c:pt>
                <c:pt idx="254">
                  <c:v>123.04544911502903</c:v>
                </c:pt>
                <c:pt idx="255">
                  <c:v>123.04544911502903</c:v>
                </c:pt>
                <c:pt idx="256">
                  <c:v>123.04544911502903</c:v>
                </c:pt>
                <c:pt idx="257">
                  <c:v>123.04544911502903</c:v>
                </c:pt>
                <c:pt idx="258">
                  <c:v>123.04544911502903</c:v>
                </c:pt>
                <c:pt idx="259">
                  <c:v>123.04544911502903</c:v>
                </c:pt>
                <c:pt idx="260">
                  <c:v>123.04544911502903</c:v>
                </c:pt>
                <c:pt idx="261">
                  <c:v>123.04544911502903</c:v>
                </c:pt>
                <c:pt idx="262">
                  <c:v>123.04544911502903</c:v>
                </c:pt>
                <c:pt idx="263">
                  <c:v>123.04544911502903</c:v>
                </c:pt>
                <c:pt idx="264">
                  <c:v>123.04544911502903</c:v>
                </c:pt>
                <c:pt idx="265">
                  <c:v>123.04544911502903</c:v>
                </c:pt>
                <c:pt idx="266">
                  <c:v>123.04544911502903</c:v>
                </c:pt>
                <c:pt idx="267">
                  <c:v>123.04544911502903</c:v>
                </c:pt>
                <c:pt idx="268">
                  <c:v>123.04544911502903</c:v>
                </c:pt>
                <c:pt idx="269">
                  <c:v>123.04544911502903</c:v>
                </c:pt>
                <c:pt idx="270">
                  <c:v>123.04544911502903</c:v>
                </c:pt>
                <c:pt idx="271">
                  <c:v>123.04544911502903</c:v>
                </c:pt>
                <c:pt idx="272">
                  <c:v>123.04544911502903</c:v>
                </c:pt>
                <c:pt idx="273">
                  <c:v>123.04544911502903</c:v>
                </c:pt>
                <c:pt idx="274">
                  <c:v>124.98173132994</c:v>
                </c:pt>
                <c:pt idx="275">
                  <c:v>124.98173132994</c:v>
                </c:pt>
                <c:pt idx="276">
                  <c:v>124.98173132994</c:v>
                </c:pt>
                <c:pt idx="277">
                  <c:v>124.98173132994</c:v>
                </c:pt>
                <c:pt idx="278">
                  <c:v>124.98173132994</c:v>
                </c:pt>
                <c:pt idx="279">
                  <c:v>124.98173132994</c:v>
                </c:pt>
                <c:pt idx="280">
                  <c:v>124.98173132994</c:v>
                </c:pt>
                <c:pt idx="281">
                  <c:v>124.98173132994</c:v>
                </c:pt>
                <c:pt idx="282">
                  <c:v>124.98173132994</c:v>
                </c:pt>
                <c:pt idx="283">
                  <c:v>124.98173132994</c:v>
                </c:pt>
                <c:pt idx="284">
                  <c:v>124.98173132994</c:v>
                </c:pt>
                <c:pt idx="285">
                  <c:v>124.98173132994</c:v>
                </c:pt>
                <c:pt idx="286">
                  <c:v>124.98173132994</c:v>
                </c:pt>
                <c:pt idx="287">
                  <c:v>124.98173132994</c:v>
                </c:pt>
                <c:pt idx="288">
                  <c:v>124.98173132994</c:v>
                </c:pt>
                <c:pt idx="289">
                  <c:v>124.98173132994</c:v>
                </c:pt>
                <c:pt idx="290">
                  <c:v>124.98173132994</c:v>
                </c:pt>
                <c:pt idx="291">
                  <c:v>124.98173132994</c:v>
                </c:pt>
                <c:pt idx="292">
                  <c:v>124.98173132994</c:v>
                </c:pt>
                <c:pt idx="293">
                  <c:v>124.98173132994</c:v>
                </c:pt>
                <c:pt idx="294">
                  <c:v>124.98173132994</c:v>
                </c:pt>
                <c:pt idx="295">
                  <c:v>124.98173132994</c:v>
                </c:pt>
                <c:pt idx="296">
                  <c:v>124.98173132994</c:v>
                </c:pt>
                <c:pt idx="297">
                  <c:v>124.98173132994</c:v>
                </c:pt>
                <c:pt idx="298">
                  <c:v>124.98173132994</c:v>
                </c:pt>
                <c:pt idx="299">
                  <c:v>124.98173132994</c:v>
                </c:pt>
                <c:pt idx="300">
                  <c:v>124.98173132994</c:v>
                </c:pt>
                <c:pt idx="301">
                  <c:v>124.98173132994</c:v>
                </c:pt>
                <c:pt idx="302">
                  <c:v>124.98173132994</c:v>
                </c:pt>
                <c:pt idx="303">
                  <c:v>124.98173132994</c:v>
                </c:pt>
                <c:pt idx="304">
                  <c:v>106.79032108965163</c:v>
                </c:pt>
                <c:pt idx="305">
                  <c:v>106.79032108965163</c:v>
                </c:pt>
                <c:pt idx="306">
                  <c:v>106.79032108965163</c:v>
                </c:pt>
                <c:pt idx="307">
                  <c:v>106.79032108965163</c:v>
                </c:pt>
                <c:pt idx="308">
                  <c:v>106.79032108965163</c:v>
                </c:pt>
                <c:pt idx="309">
                  <c:v>106.79032108965163</c:v>
                </c:pt>
                <c:pt idx="310">
                  <c:v>106.79032108965163</c:v>
                </c:pt>
                <c:pt idx="311">
                  <c:v>106.79032108965163</c:v>
                </c:pt>
                <c:pt idx="312">
                  <c:v>106.79032108965163</c:v>
                </c:pt>
                <c:pt idx="313">
                  <c:v>106.79032108965163</c:v>
                </c:pt>
                <c:pt idx="314">
                  <c:v>106.79032108965163</c:v>
                </c:pt>
                <c:pt idx="315">
                  <c:v>106.79032108965163</c:v>
                </c:pt>
                <c:pt idx="316">
                  <c:v>106.79032108965163</c:v>
                </c:pt>
                <c:pt idx="317">
                  <c:v>106.79032108965163</c:v>
                </c:pt>
                <c:pt idx="318">
                  <c:v>106.79032108965163</c:v>
                </c:pt>
                <c:pt idx="319">
                  <c:v>106.79032108965163</c:v>
                </c:pt>
                <c:pt idx="320">
                  <c:v>106.79032108965163</c:v>
                </c:pt>
                <c:pt idx="321">
                  <c:v>106.79032108965163</c:v>
                </c:pt>
                <c:pt idx="322">
                  <c:v>106.79032108965163</c:v>
                </c:pt>
                <c:pt idx="323">
                  <c:v>106.79032108965163</c:v>
                </c:pt>
                <c:pt idx="324">
                  <c:v>106.79032108965163</c:v>
                </c:pt>
                <c:pt idx="325">
                  <c:v>106.79032108965163</c:v>
                </c:pt>
                <c:pt idx="326">
                  <c:v>106.79032108965163</c:v>
                </c:pt>
                <c:pt idx="327">
                  <c:v>106.79032108965163</c:v>
                </c:pt>
                <c:pt idx="328">
                  <c:v>106.79032108965163</c:v>
                </c:pt>
                <c:pt idx="329">
                  <c:v>106.79032108965163</c:v>
                </c:pt>
                <c:pt idx="330">
                  <c:v>106.79032108965163</c:v>
                </c:pt>
                <c:pt idx="331">
                  <c:v>106.79032108965163</c:v>
                </c:pt>
                <c:pt idx="332">
                  <c:v>106.79032108965163</c:v>
                </c:pt>
                <c:pt idx="333">
                  <c:v>106.79032108965163</c:v>
                </c:pt>
                <c:pt idx="334">
                  <c:v>106.79032108965163</c:v>
                </c:pt>
                <c:pt idx="335">
                  <c:v>64.364342968573325</c:v>
                </c:pt>
                <c:pt idx="336" formatCode="0">
                  <c:v>64.364342968573325</c:v>
                </c:pt>
                <c:pt idx="337" formatCode="0">
                  <c:v>64.364342968573325</c:v>
                </c:pt>
                <c:pt idx="338" formatCode="0">
                  <c:v>64.364342968573325</c:v>
                </c:pt>
                <c:pt idx="339" formatCode="0">
                  <c:v>64.364342968573325</c:v>
                </c:pt>
                <c:pt idx="340" formatCode="0">
                  <c:v>64.364342968573325</c:v>
                </c:pt>
                <c:pt idx="341" formatCode="0">
                  <c:v>64.364342968573325</c:v>
                </c:pt>
                <c:pt idx="342" formatCode="0">
                  <c:v>64.364342968573325</c:v>
                </c:pt>
                <c:pt idx="343" formatCode="0">
                  <c:v>64.364342968573325</c:v>
                </c:pt>
                <c:pt idx="344" formatCode="0">
                  <c:v>64.364342968573325</c:v>
                </c:pt>
                <c:pt idx="345" formatCode="0">
                  <c:v>64.364342968573325</c:v>
                </c:pt>
                <c:pt idx="346" formatCode="0">
                  <c:v>64.364342968573325</c:v>
                </c:pt>
                <c:pt idx="347" formatCode="0">
                  <c:v>64.364342968573325</c:v>
                </c:pt>
                <c:pt idx="348" formatCode="0">
                  <c:v>64.364342968573325</c:v>
                </c:pt>
                <c:pt idx="349" formatCode="0">
                  <c:v>64.364342968573325</c:v>
                </c:pt>
                <c:pt idx="350" formatCode="0">
                  <c:v>64.364342968573325</c:v>
                </c:pt>
                <c:pt idx="351" formatCode="0">
                  <c:v>64.364342968573325</c:v>
                </c:pt>
                <c:pt idx="352" formatCode="0">
                  <c:v>64.364342968573325</c:v>
                </c:pt>
                <c:pt idx="353" formatCode="0">
                  <c:v>64.364342968573325</c:v>
                </c:pt>
                <c:pt idx="354" formatCode="0">
                  <c:v>64.364342968573325</c:v>
                </c:pt>
                <c:pt idx="355" formatCode="0">
                  <c:v>64.364342968573325</c:v>
                </c:pt>
                <c:pt idx="356" formatCode="0">
                  <c:v>64.364342968573325</c:v>
                </c:pt>
                <c:pt idx="357" formatCode="0">
                  <c:v>64.364342968573325</c:v>
                </c:pt>
                <c:pt idx="358" formatCode="0">
                  <c:v>64.364342968573325</c:v>
                </c:pt>
                <c:pt idx="359" formatCode="0">
                  <c:v>64.364342968573325</c:v>
                </c:pt>
                <c:pt idx="360" formatCode="0">
                  <c:v>64.364342968573325</c:v>
                </c:pt>
                <c:pt idx="361" formatCode="0">
                  <c:v>64.364342968573325</c:v>
                </c:pt>
                <c:pt idx="362" formatCode="0">
                  <c:v>64.364342968573325</c:v>
                </c:pt>
                <c:pt idx="363" formatCode="0">
                  <c:v>64.364342968573325</c:v>
                </c:pt>
                <c:pt idx="364" formatCode="0">
                  <c:v>64.364342968573325</c:v>
                </c:pt>
                <c:pt idx="365">
                  <c:v>28.016997662909688</c:v>
                </c:pt>
                <c:pt idx="366">
                  <c:v>28.016997662909688</c:v>
                </c:pt>
                <c:pt idx="367">
                  <c:v>28.016997662909688</c:v>
                </c:pt>
                <c:pt idx="368">
                  <c:v>28.016997662909688</c:v>
                </c:pt>
                <c:pt idx="369">
                  <c:v>28.016997662909688</c:v>
                </c:pt>
                <c:pt idx="370">
                  <c:v>28.016997662909688</c:v>
                </c:pt>
                <c:pt idx="371">
                  <c:v>28.016997662909688</c:v>
                </c:pt>
                <c:pt idx="372">
                  <c:v>28.016997662909688</c:v>
                </c:pt>
                <c:pt idx="373">
                  <c:v>28.016997662909688</c:v>
                </c:pt>
                <c:pt idx="374">
                  <c:v>28.016997662909688</c:v>
                </c:pt>
                <c:pt idx="375">
                  <c:v>28.016997662909688</c:v>
                </c:pt>
                <c:pt idx="376">
                  <c:v>28.016997662909688</c:v>
                </c:pt>
                <c:pt idx="377">
                  <c:v>28.016997662909688</c:v>
                </c:pt>
                <c:pt idx="378">
                  <c:v>28.016997662909688</c:v>
                </c:pt>
                <c:pt idx="379">
                  <c:v>28.016997662909688</c:v>
                </c:pt>
                <c:pt idx="380">
                  <c:v>28.016997662909688</c:v>
                </c:pt>
                <c:pt idx="381">
                  <c:v>28.016997662909688</c:v>
                </c:pt>
                <c:pt idx="382">
                  <c:v>28.016997662909688</c:v>
                </c:pt>
                <c:pt idx="383">
                  <c:v>28.016997662909688</c:v>
                </c:pt>
                <c:pt idx="384">
                  <c:v>28.016997662909688</c:v>
                </c:pt>
                <c:pt idx="385" formatCode="0">
                  <c:v>28.016997662909688</c:v>
                </c:pt>
                <c:pt idx="386" formatCode="0">
                  <c:v>28.016997662909688</c:v>
                </c:pt>
                <c:pt idx="387" formatCode="0">
                  <c:v>28.016997662909688</c:v>
                </c:pt>
                <c:pt idx="388" formatCode="0">
                  <c:v>28.016997662909688</c:v>
                </c:pt>
                <c:pt idx="389" formatCode="0">
                  <c:v>28.016997662909688</c:v>
                </c:pt>
                <c:pt idx="390" formatCode="0">
                  <c:v>28.016997662909688</c:v>
                </c:pt>
                <c:pt idx="391" formatCode="0">
                  <c:v>28.016997662909688</c:v>
                </c:pt>
                <c:pt idx="392" formatCode="0">
                  <c:v>28.016997662909688</c:v>
                </c:pt>
                <c:pt idx="393" formatCode="0">
                  <c:v>28.016997662909688</c:v>
                </c:pt>
                <c:pt idx="394" formatCode="0">
                  <c:v>28.016997662909688</c:v>
                </c:pt>
                <c:pt idx="395" formatCode="0">
                  <c:v>28.016997662909688</c:v>
                </c:pt>
              </c:numCache>
            </c:numRef>
          </c:val>
        </c:ser>
        <c:ser>
          <c:idx val="1"/>
          <c:order val="2"/>
          <c:spPr>
            <a:solidFill>
              <a:srgbClr val="F5F5F5"/>
            </a:solidFill>
            <a:ln>
              <a:solidFill>
                <a:srgbClr val="FFFF99"/>
              </a:solidFill>
            </a:ln>
          </c:spPr>
          <c:val>
            <c:numRef>
              <c:f>'Data 2'!$G$4:$G$399</c:f>
              <c:numCache>
                <c:formatCode>0</c:formatCode>
                <c:ptCount val="396"/>
                <c:pt idx="0">
                  <c:v>17.630889559999915</c:v>
                </c:pt>
                <c:pt idx="1">
                  <c:v>29.495132564600013</c:v>
                </c:pt>
                <c:pt idx="2">
                  <c:v>29.495132564600013</c:v>
                </c:pt>
                <c:pt idx="3">
                  <c:v>22.375748725999607</c:v>
                </c:pt>
                <c:pt idx="4">
                  <c:v>19.180821824000255</c:v>
                </c:pt>
                <c:pt idx="5">
                  <c:v>20.96264235000011</c:v>
                </c:pt>
                <c:pt idx="6">
                  <c:v>29.495132564600013</c:v>
                </c:pt>
                <c:pt idx="7">
                  <c:v>29.495132564600013</c:v>
                </c:pt>
                <c:pt idx="8">
                  <c:v>10.452418350000272</c:v>
                </c:pt>
                <c:pt idx="9">
                  <c:v>29.495132564600013</c:v>
                </c:pt>
                <c:pt idx="10">
                  <c:v>3.5974873880000224</c:v>
                </c:pt>
                <c:pt idx="11">
                  <c:v>25.262630490000021</c:v>
                </c:pt>
                <c:pt idx="12">
                  <c:v>16.863148058000085</c:v>
                </c:pt>
                <c:pt idx="13">
                  <c:v>12.64196985199958</c:v>
                </c:pt>
                <c:pt idx="14">
                  <c:v>18.813900324000482</c:v>
                </c:pt>
                <c:pt idx="15">
                  <c:v>29.495132564600013</c:v>
                </c:pt>
                <c:pt idx="16">
                  <c:v>1.0058903679999991</c:v>
                </c:pt>
                <c:pt idx="17">
                  <c:v>4.4931087440001232</c:v>
                </c:pt>
                <c:pt idx="18">
                  <c:v>16.20269827999968</c:v>
                </c:pt>
                <c:pt idx="19">
                  <c:v>8.5069737639999694</c:v>
                </c:pt>
                <c:pt idx="20">
                  <c:v>11.65973510600017</c:v>
                </c:pt>
                <c:pt idx="21">
                  <c:v>3.5801353179997135</c:v>
                </c:pt>
                <c:pt idx="22">
                  <c:v>11.501396654000299</c:v>
                </c:pt>
                <c:pt idx="23">
                  <c:v>29.495132564600013</c:v>
                </c:pt>
                <c:pt idx="24">
                  <c:v>3.1561152319998356</c:v>
                </c:pt>
                <c:pt idx="25">
                  <c:v>8.6868206500006853</c:v>
                </c:pt>
                <c:pt idx="26">
                  <c:v>15.672003331999582</c:v>
                </c:pt>
                <c:pt idx="27">
                  <c:v>13.390439215999722</c:v>
                </c:pt>
                <c:pt idx="28">
                  <c:v>1.52724735000064</c:v>
                </c:pt>
                <c:pt idx="29">
                  <c:v>7.6585041500001028</c:v>
                </c:pt>
                <c:pt idx="30">
                  <c:v>23.753820245999862</c:v>
                </c:pt>
                <c:pt idx="31">
                  <c:v>3.8168256220002226</c:v>
                </c:pt>
                <c:pt idx="32">
                  <c:v>1.4380734259992314</c:v>
                </c:pt>
                <c:pt idx="33">
                  <c:v>2.975847520000082</c:v>
                </c:pt>
                <c:pt idx="34">
                  <c:v>4.1446258560001583</c:v>
                </c:pt>
                <c:pt idx="35">
                  <c:v>14.927450494000192</c:v>
                </c:pt>
                <c:pt idx="36">
                  <c:v>18.209588883748388</c:v>
                </c:pt>
                <c:pt idx="37">
                  <c:v>4.3516992580000657</c:v>
                </c:pt>
                <c:pt idx="38">
                  <c:v>4.9573860239996579</c:v>
                </c:pt>
                <c:pt idx="39">
                  <c:v>7.6060317239999868</c:v>
                </c:pt>
                <c:pt idx="40">
                  <c:v>11.689617402</c:v>
                </c:pt>
                <c:pt idx="41">
                  <c:v>5.4022796820006693</c:v>
                </c:pt>
                <c:pt idx="42">
                  <c:v>16.487690755999655</c:v>
                </c:pt>
                <c:pt idx="43">
                  <c:v>7.0919091539998513</c:v>
                </c:pt>
                <c:pt idx="44">
                  <c:v>3.661566798000119</c:v>
                </c:pt>
                <c:pt idx="45">
                  <c:v>10.475100337999793</c:v>
                </c:pt>
                <c:pt idx="46">
                  <c:v>3.1593870580005476</c:v>
                </c:pt>
                <c:pt idx="47">
                  <c:v>0.45896479200006796</c:v>
                </c:pt>
                <c:pt idx="48">
                  <c:v>9.4797988639998785</c:v>
                </c:pt>
                <c:pt idx="49">
                  <c:v>7.8928468739995994</c:v>
                </c:pt>
                <c:pt idx="50">
                  <c:v>12.568396003999778</c:v>
                </c:pt>
                <c:pt idx="51">
                  <c:v>5.658252427999896</c:v>
                </c:pt>
                <c:pt idx="52">
                  <c:v>4.5894439959999778</c:v>
                </c:pt>
                <c:pt idx="53">
                  <c:v>2.9210418860007135</c:v>
                </c:pt>
                <c:pt idx="54">
                  <c:v>4.626087771999992</c:v>
                </c:pt>
                <c:pt idx="55">
                  <c:v>6.1624998199996499</c:v>
                </c:pt>
                <c:pt idx="56">
                  <c:v>1.9062715880004926</c:v>
                </c:pt>
                <c:pt idx="57">
                  <c:v>18.209588883748388</c:v>
                </c:pt>
                <c:pt idx="58">
                  <c:v>1.9350464739997406</c:v>
                </c:pt>
                <c:pt idx="59">
                  <c:v>18.209588883748388</c:v>
                </c:pt>
                <c:pt idx="60">
                  <c:v>17.370576209999832</c:v>
                </c:pt>
                <c:pt idx="61">
                  <c:v>10.939863956000016</c:v>
                </c:pt>
                <c:pt idx="62">
                  <c:v>8.206970124000323</c:v>
                </c:pt>
                <c:pt idx="63">
                  <c:v>18.052470175999915</c:v>
                </c:pt>
                <c:pt idx="64">
                  <c:v>10.010554954000334</c:v>
                </c:pt>
                <c:pt idx="65">
                  <c:v>12.942998063999433</c:v>
                </c:pt>
                <c:pt idx="66">
                  <c:v>9.2383161040006758</c:v>
                </c:pt>
                <c:pt idx="67">
                  <c:v>5.956177771999533</c:v>
                </c:pt>
                <c:pt idx="68">
                  <c:v>8.1167387440001608</c:v>
                </c:pt>
                <c:pt idx="69">
                  <c:v>12.103987826000184</c:v>
                </c:pt>
                <c:pt idx="70">
                  <c:v>16.91100437399945</c:v>
                </c:pt>
                <c:pt idx="71">
                  <c:v>23.816136999456674</c:v>
                </c:pt>
                <c:pt idx="72">
                  <c:v>9.2367546279999591</c:v>
                </c:pt>
                <c:pt idx="73">
                  <c:v>2.1625062840003837</c:v>
                </c:pt>
                <c:pt idx="74">
                  <c:v>1.5955005419996415</c:v>
                </c:pt>
                <c:pt idx="75">
                  <c:v>1.929082758000388</c:v>
                </c:pt>
                <c:pt idx="76">
                  <c:v>1.4055502099996002</c:v>
                </c:pt>
                <c:pt idx="77">
                  <c:v>0.36852824000048984</c:v>
                </c:pt>
                <c:pt idx="78">
                  <c:v>12.750772416000249</c:v>
                </c:pt>
                <c:pt idx="79">
                  <c:v>13.657197353999779</c:v>
                </c:pt>
                <c:pt idx="80">
                  <c:v>7.8491512639997936</c:v>
                </c:pt>
                <c:pt idx="81">
                  <c:v>5.1132767800000929</c:v>
                </c:pt>
                <c:pt idx="82">
                  <c:v>9.2812838220002014</c:v>
                </c:pt>
                <c:pt idx="83">
                  <c:v>16.838750676000075</c:v>
                </c:pt>
                <c:pt idx="84">
                  <c:v>9.4011935739992651</c:v>
                </c:pt>
                <c:pt idx="85">
                  <c:v>14.334016136000541</c:v>
                </c:pt>
                <c:pt idx="86">
                  <c:v>6.2679970279997912</c:v>
                </c:pt>
                <c:pt idx="87">
                  <c:v>6.1972966640001896</c:v>
                </c:pt>
                <c:pt idx="88">
                  <c:v>2.0169837979996506</c:v>
                </c:pt>
                <c:pt idx="89">
                  <c:v>12.939576510000126</c:v>
                </c:pt>
                <c:pt idx="90">
                  <c:v>4.2383000019998347</c:v>
                </c:pt>
                <c:pt idx="91">
                  <c:v>17.541421690000611</c:v>
                </c:pt>
                <c:pt idx="92">
                  <c:v>18.704515311999913</c:v>
                </c:pt>
                <c:pt idx="93">
                  <c:v>7.9476282499992852</c:v>
                </c:pt>
                <c:pt idx="94">
                  <c:v>20.167072540000685</c:v>
                </c:pt>
                <c:pt idx="95">
                  <c:v>8.2272621300000424</c:v>
                </c:pt>
                <c:pt idx="96">
                  <c:v>4.618792947999232</c:v>
                </c:pt>
                <c:pt idx="97">
                  <c:v>23.979947690000003</c:v>
                </c:pt>
                <c:pt idx="98">
                  <c:v>8.6178349180003195</c:v>
                </c:pt>
                <c:pt idx="99">
                  <c:v>11.772894552000514</c:v>
                </c:pt>
                <c:pt idx="100">
                  <c:v>7.8747849579994647</c:v>
                </c:pt>
                <c:pt idx="101">
                  <c:v>13.134850287999672</c:v>
                </c:pt>
                <c:pt idx="102">
                  <c:v>3.1997314180002765</c:v>
                </c:pt>
                <c:pt idx="103">
                  <c:v>7.489909994000441</c:v>
                </c:pt>
                <c:pt idx="104">
                  <c:v>7.0782381979996591</c:v>
                </c:pt>
                <c:pt idx="105">
                  <c:v>6.2584046580004333</c:v>
                </c:pt>
                <c:pt idx="106">
                  <c:v>16.927156399999777</c:v>
                </c:pt>
                <c:pt idx="107">
                  <c:v>8.1017168120000012</c:v>
                </c:pt>
                <c:pt idx="108">
                  <c:v>5.3093006480000877</c:v>
                </c:pt>
                <c:pt idx="109">
                  <c:v>9.2630509999999404</c:v>
                </c:pt>
                <c:pt idx="110">
                  <c:v>13.121949748000079</c:v>
                </c:pt>
                <c:pt idx="111">
                  <c:v>31.441332551999668</c:v>
                </c:pt>
                <c:pt idx="112">
                  <c:v>28.556591200000469</c:v>
                </c:pt>
                <c:pt idx="113">
                  <c:v>21.152104345999373</c:v>
                </c:pt>
                <c:pt idx="114">
                  <c:v>13.914616522000234</c:v>
                </c:pt>
                <c:pt idx="115">
                  <c:v>16.208384197999635</c:v>
                </c:pt>
                <c:pt idx="116">
                  <c:v>15.650725930000466</c:v>
                </c:pt>
                <c:pt idx="117">
                  <c:v>11.03848122400008</c:v>
                </c:pt>
                <c:pt idx="118">
                  <c:v>13.911933183999464</c:v>
                </c:pt>
                <c:pt idx="119">
                  <c:v>7.4580657020006473</c:v>
                </c:pt>
                <c:pt idx="120">
                  <c:v>31.727150849999934</c:v>
                </c:pt>
                <c:pt idx="121">
                  <c:v>9.2012166319993884</c:v>
                </c:pt>
                <c:pt idx="122">
                  <c:v>8.7855625760004763</c:v>
                </c:pt>
                <c:pt idx="123">
                  <c:v>8.2103473059999565</c:v>
                </c:pt>
                <c:pt idx="124">
                  <c:v>9.3651794860003115</c:v>
                </c:pt>
                <c:pt idx="125">
                  <c:v>14.113379666000116</c:v>
                </c:pt>
                <c:pt idx="126">
                  <c:v>9.9491037799998292</c:v>
                </c:pt>
                <c:pt idx="127">
                  <c:v>28.843987403999993</c:v>
                </c:pt>
                <c:pt idx="128">
                  <c:v>25.576473809999584</c:v>
                </c:pt>
                <c:pt idx="129">
                  <c:v>15.436841493999896</c:v>
                </c:pt>
                <c:pt idx="130">
                  <c:v>2.1950885600001566</c:v>
                </c:pt>
                <c:pt idx="131">
                  <c:v>10.758405394000391</c:v>
                </c:pt>
                <c:pt idx="132">
                  <c:v>27.18471618199926</c:v>
                </c:pt>
                <c:pt idx="133">
                  <c:v>21.372766288000523</c:v>
                </c:pt>
                <c:pt idx="134">
                  <c:v>33.457879177999544</c:v>
                </c:pt>
                <c:pt idx="135">
                  <c:v>32.093920494000201</c:v>
                </c:pt>
                <c:pt idx="136">
                  <c:v>18.139776781999796</c:v>
                </c:pt>
                <c:pt idx="137">
                  <c:v>7.7859623420007376</c:v>
                </c:pt>
                <c:pt idx="138">
                  <c:v>14.535573775999961</c:v>
                </c:pt>
                <c:pt idx="139">
                  <c:v>12.580275401999382</c:v>
                </c:pt>
                <c:pt idx="140">
                  <c:v>33.068154081999971</c:v>
                </c:pt>
                <c:pt idx="141">
                  <c:v>22.931885048000126</c:v>
                </c:pt>
                <c:pt idx="142">
                  <c:v>15.904532910000347</c:v>
                </c:pt>
                <c:pt idx="143">
                  <c:v>13.025878311999739</c:v>
                </c:pt>
                <c:pt idx="144">
                  <c:v>10.57376741600031</c:v>
                </c:pt>
                <c:pt idx="145">
                  <c:v>17.985621332000253</c:v>
                </c:pt>
                <c:pt idx="146">
                  <c:v>17.956019549999681</c:v>
                </c:pt>
                <c:pt idx="147">
                  <c:v>23.836756611999604</c:v>
                </c:pt>
                <c:pt idx="148">
                  <c:v>26.105798189999813</c:v>
                </c:pt>
                <c:pt idx="149">
                  <c:v>8.1135639680006904</c:v>
                </c:pt>
                <c:pt idx="150">
                  <c:v>3.4256280719995829</c:v>
                </c:pt>
                <c:pt idx="151">
                  <c:v>26.152670303999869</c:v>
                </c:pt>
                <c:pt idx="152">
                  <c:v>17.432545392000581</c:v>
                </c:pt>
                <c:pt idx="153">
                  <c:v>8.8544509540000451</c:v>
                </c:pt>
                <c:pt idx="154">
                  <c:v>31.234745385999865</c:v>
                </c:pt>
                <c:pt idx="155">
                  <c:v>27.489775494000138</c:v>
                </c:pt>
                <c:pt idx="156">
                  <c:v>6.640168649999687</c:v>
                </c:pt>
                <c:pt idx="157">
                  <c:v>14.456189891999545</c:v>
                </c:pt>
                <c:pt idx="158">
                  <c:v>14.707701754000245</c:v>
                </c:pt>
                <c:pt idx="159">
                  <c:v>28.234186062000102</c:v>
                </c:pt>
                <c:pt idx="160">
                  <c:v>24.086839598000438</c:v>
                </c:pt>
                <c:pt idx="161">
                  <c:v>37.908427159999526</c:v>
                </c:pt>
                <c:pt idx="162">
                  <c:v>75.787528893999863</c:v>
                </c:pt>
                <c:pt idx="163">
                  <c:v>112.02604617689678</c:v>
                </c:pt>
                <c:pt idx="164">
                  <c:v>106.06486796800039</c:v>
                </c:pt>
                <c:pt idx="165">
                  <c:v>61.569184114000187</c:v>
                </c:pt>
                <c:pt idx="166">
                  <c:v>98.005116379999322</c:v>
                </c:pt>
                <c:pt idx="167">
                  <c:v>101.76139547400032</c:v>
                </c:pt>
                <c:pt idx="168">
                  <c:v>74.413492190000255</c:v>
                </c:pt>
                <c:pt idx="169">
                  <c:v>49.984638545999779</c:v>
                </c:pt>
                <c:pt idx="170">
                  <c:v>61.124411660000057</c:v>
                </c:pt>
                <c:pt idx="171">
                  <c:v>55.687786108000267</c:v>
                </c:pt>
                <c:pt idx="172">
                  <c:v>60.014038807999576</c:v>
                </c:pt>
                <c:pt idx="173">
                  <c:v>43.888313440000069</c:v>
                </c:pt>
                <c:pt idx="174">
                  <c:v>45.149051252000262</c:v>
                </c:pt>
                <c:pt idx="175">
                  <c:v>112.02604617689678</c:v>
                </c:pt>
                <c:pt idx="176">
                  <c:v>36.160617945999505</c:v>
                </c:pt>
                <c:pt idx="177">
                  <c:v>36.19546463200053</c:v>
                </c:pt>
                <c:pt idx="178">
                  <c:v>60.816156899999754</c:v>
                </c:pt>
                <c:pt idx="179">
                  <c:v>66.296639185999865</c:v>
                </c:pt>
                <c:pt idx="180">
                  <c:v>41.25654523999993</c:v>
                </c:pt>
                <c:pt idx="181">
                  <c:v>45.083249121999515</c:v>
                </c:pt>
                <c:pt idx="182">
                  <c:v>89.630860876000924</c:v>
                </c:pt>
                <c:pt idx="183">
                  <c:v>80.858669753999109</c:v>
                </c:pt>
                <c:pt idx="184">
                  <c:v>107.01719805200038</c:v>
                </c:pt>
                <c:pt idx="185">
                  <c:v>106.73138875999985</c:v>
                </c:pt>
                <c:pt idx="186">
                  <c:v>124.19056760000058</c:v>
                </c:pt>
                <c:pt idx="187">
                  <c:v>119.25147284599919</c:v>
                </c:pt>
                <c:pt idx="188">
                  <c:v>120.05119129400025</c:v>
                </c:pt>
                <c:pt idx="189">
                  <c:v>105.57671850599999</c:v>
                </c:pt>
                <c:pt idx="190">
                  <c:v>98.755893232000162</c:v>
                </c:pt>
                <c:pt idx="191">
                  <c:v>99.806716161999802</c:v>
                </c:pt>
                <c:pt idx="192">
                  <c:v>89.057788776000649</c:v>
                </c:pt>
                <c:pt idx="193">
                  <c:v>97.746319657999436</c:v>
                </c:pt>
                <c:pt idx="194">
                  <c:v>91.451193731999965</c:v>
                </c:pt>
                <c:pt idx="195">
                  <c:v>99.354976072000142</c:v>
                </c:pt>
                <c:pt idx="196">
                  <c:v>81.710791740000388</c:v>
                </c:pt>
                <c:pt idx="197">
                  <c:v>77.973660599999278</c:v>
                </c:pt>
                <c:pt idx="198">
                  <c:v>81.400291526000757</c:v>
                </c:pt>
                <c:pt idx="199">
                  <c:v>81.138783311999532</c:v>
                </c:pt>
                <c:pt idx="200">
                  <c:v>93.616283954000266</c:v>
                </c:pt>
                <c:pt idx="201">
                  <c:v>74.600712667999915</c:v>
                </c:pt>
                <c:pt idx="202">
                  <c:v>60.50250124600025</c:v>
                </c:pt>
                <c:pt idx="203">
                  <c:v>56.853155999999871</c:v>
                </c:pt>
                <c:pt idx="204">
                  <c:v>86.302323279999484</c:v>
                </c:pt>
                <c:pt idx="205">
                  <c:v>93.464488322000363</c:v>
                </c:pt>
                <c:pt idx="206">
                  <c:v>71.189762038000012</c:v>
                </c:pt>
                <c:pt idx="207">
                  <c:v>75.819592997999592</c:v>
                </c:pt>
                <c:pt idx="208">
                  <c:v>73.803920154000323</c:v>
                </c:pt>
                <c:pt idx="209">
                  <c:v>88.085838406000491</c:v>
                </c:pt>
                <c:pt idx="210">
                  <c:v>76.303520011999368</c:v>
                </c:pt>
                <c:pt idx="211">
                  <c:v>74.452592027999998</c:v>
                </c:pt>
                <c:pt idx="212">
                  <c:v>75.976408010000327</c:v>
                </c:pt>
                <c:pt idx="213">
                  <c:v>62.36761392399977</c:v>
                </c:pt>
                <c:pt idx="214">
                  <c:v>65.397373878000082</c:v>
                </c:pt>
                <c:pt idx="215">
                  <c:v>61.320107000000412</c:v>
                </c:pt>
                <c:pt idx="216">
                  <c:v>70.408047835999724</c:v>
                </c:pt>
                <c:pt idx="217">
                  <c:v>60.044947275999668</c:v>
                </c:pt>
                <c:pt idx="218">
                  <c:v>82.093600379999714</c:v>
                </c:pt>
                <c:pt idx="219">
                  <c:v>79.307979846000663</c:v>
                </c:pt>
                <c:pt idx="220">
                  <c:v>78.384310319999443</c:v>
                </c:pt>
                <c:pt idx="221">
                  <c:v>63.714278916000666</c:v>
                </c:pt>
                <c:pt idx="222">
                  <c:v>63.773546533999586</c:v>
                </c:pt>
                <c:pt idx="223">
                  <c:v>69.168721578000103</c:v>
                </c:pt>
                <c:pt idx="224">
                  <c:v>68.617211094000126</c:v>
                </c:pt>
                <c:pt idx="225">
                  <c:v>96.284544532000254</c:v>
                </c:pt>
                <c:pt idx="226">
                  <c:v>69.455795871999698</c:v>
                </c:pt>
                <c:pt idx="227">
                  <c:v>93.814750927999995</c:v>
                </c:pt>
                <c:pt idx="228">
                  <c:v>113.11947389800008</c:v>
                </c:pt>
                <c:pt idx="229">
                  <c:v>122.23474632144273</c:v>
                </c:pt>
                <c:pt idx="230">
                  <c:v>122.23474632144273</c:v>
                </c:pt>
                <c:pt idx="231">
                  <c:v>122.23474632144273</c:v>
                </c:pt>
                <c:pt idx="232">
                  <c:v>122.23474632144273</c:v>
                </c:pt>
                <c:pt idx="233">
                  <c:v>122.23474632144273</c:v>
                </c:pt>
                <c:pt idx="234">
                  <c:v>122.23474632144273</c:v>
                </c:pt>
                <c:pt idx="235">
                  <c:v>117.93145274400037</c:v>
                </c:pt>
                <c:pt idx="236">
                  <c:v>100.07782309400037</c:v>
                </c:pt>
                <c:pt idx="237">
                  <c:v>63.076357363999243</c:v>
                </c:pt>
                <c:pt idx="238">
                  <c:v>95.794510968000537</c:v>
                </c:pt>
                <c:pt idx="239">
                  <c:v>87.302452556000148</c:v>
                </c:pt>
                <c:pt idx="240">
                  <c:v>94.367169517999599</c:v>
                </c:pt>
                <c:pt idx="241">
                  <c:v>72.189071089999842</c:v>
                </c:pt>
                <c:pt idx="242">
                  <c:v>105.34451449199975</c:v>
                </c:pt>
                <c:pt idx="243">
                  <c:v>123.04544911502903</c:v>
                </c:pt>
                <c:pt idx="244">
                  <c:v>123.04544911502903</c:v>
                </c:pt>
                <c:pt idx="245">
                  <c:v>123.04544911502903</c:v>
                </c:pt>
                <c:pt idx="246">
                  <c:v>123.04544911502903</c:v>
                </c:pt>
                <c:pt idx="247">
                  <c:v>123.04544911502903</c:v>
                </c:pt>
                <c:pt idx="248">
                  <c:v>123.04544911502903</c:v>
                </c:pt>
                <c:pt idx="249">
                  <c:v>123.04544911502903</c:v>
                </c:pt>
                <c:pt idx="250">
                  <c:v>123.04544911502903</c:v>
                </c:pt>
                <c:pt idx="251">
                  <c:v>123.04544911502903</c:v>
                </c:pt>
                <c:pt idx="252">
                  <c:v>123.04544911502903</c:v>
                </c:pt>
                <c:pt idx="253">
                  <c:v>123.04544911502903</c:v>
                </c:pt>
                <c:pt idx="254">
                  <c:v>123.04544911502903</c:v>
                </c:pt>
                <c:pt idx="255">
                  <c:v>123.04544911502903</c:v>
                </c:pt>
                <c:pt idx="256">
                  <c:v>123.04544911502903</c:v>
                </c:pt>
                <c:pt idx="257">
                  <c:v>123.04544911502903</c:v>
                </c:pt>
                <c:pt idx="258">
                  <c:v>123.04544911502903</c:v>
                </c:pt>
                <c:pt idx="259">
                  <c:v>123.04544911502903</c:v>
                </c:pt>
                <c:pt idx="260">
                  <c:v>123.04544911502903</c:v>
                </c:pt>
                <c:pt idx="261">
                  <c:v>123.04544911502903</c:v>
                </c:pt>
                <c:pt idx="262">
                  <c:v>123.04544911502903</c:v>
                </c:pt>
                <c:pt idx="263">
                  <c:v>123.04544911502903</c:v>
                </c:pt>
                <c:pt idx="264">
                  <c:v>123.04544911502903</c:v>
                </c:pt>
                <c:pt idx="265">
                  <c:v>123.04544911502903</c:v>
                </c:pt>
                <c:pt idx="266">
                  <c:v>123.04544911502903</c:v>
                </c:pt>
                <c:pt idx="267">
                  <c:v>123.04544911502903</c:v>
                </c:pt>
                <c:pt idx="268">
                  <c:v>123.04544911502903</c:v>
                </c:pt>
                <c:pt idx="269">
                  <c:v>123.04544911502903</c:v>
                </c:pt>
                <c:pt idx="270">
                  <c:v>123.04544911502903</c:v>
                </c:pt>
                <c:pt idx="271">
                  <c:v>123.04544911502903</c:v>
                </c:pt>
                <c:pt idx="272">
                  <c:v>123.04544911502903</c:v>
                </c:pt>
                <c:pt idx="273">
                  <c:v>123.04544911502903</c:v>
                </c:pt>
                <c:pt idx="274">
                  <c:v>124.98173132994</c:v>
                </c:pt>
                <c:pt idx="275">
                  <c:v>124.98173132994</c:v>
                </c:pt>
                <c:pt idx="276">
                  <c:v>124.98173132994</c:v>
                </c:pt>
                <c:pt idx="277">
                  <c:v>124.98173132994</c:v>
                </c:pt>
                <c:pt idx="278">
                  <c:v>124.98173132994</c:v>
                </c:pt>
                <c:pt idx="279">
                  <c:v>124.98173132994</c:v>
                </c:pt>
                <c:pt idx="280">
                  <c:v>124.98173132994</c:v>
                </c:pt>
                <c:pt idx="281">
                  <c:v>124.98173132994</c:v>
                </c:pt>
                <c:pt idx="282">
                  <c:v>124.98173132994</c:v>
                </c:pt>
                <c:pt idx="283">
                  <c:v>124.98173132994</c:v>
                </c:pt>
                <c:pt idx="284">
                  <c:v>124.98173132994</c:v>
                </c:pt>
                <c:pt idx="285">
                  <c:v>124.98173132994</c:v>
                </c:pt>
                <c:pt idx="286">
                  <c:v>124.98173132994</c:v>
                </c:pt>
                <c:pt idx="287">
                  <c:v>124.98173132994</c:v>
                </c:pt>
                <c:pt idx="288">
                  <c:v>124.98173132994</c:v>
                </c:pt>
                <c:pt idx="289">
                  <c:v>124.98173132994</c:v>
                </c:pt>
                <c:pt idx="290">
                  <c:v>124.98173132994</c:v>
                </c:pt>
                <c:pt idx="291">
                  <c:v>124.98173132994</c:v>
                </c:pt>
                <c:pt idx="292">
                  <c:v>124.98173132994</c:v>
                </c:pt>
                <c:pt idx="293">
                  <c:v>124.98173132994</c:v>
                </c:pt>
                <c:pt idx="294">
                  <c:v>124.98173132994</c:v>
                </c:pt>
                <c:pt idx="295">
                  <c:v>124.98173132994</c:v>
                </c:pt>
                <c:pt idx="296">
                  <c:v>124.98173132994</c:v>
                </c:pt>
                <c:pt idx="297">
                  <c:v>124.98173132994</c:v>
                </c:pt>
                <c:pt idx="298">
                  <c:v>124.98173132994</c:v>
                </c:pt>
                <c:pt idx="299">
                  <c:v>124.98173132994</c:v>
                </c:pt>
                <c:pt idx="300">
                  <c:v>124.98173132994</c:v>
                </c:pt>
                <c:pt idx="301">
                  <c:v>124.98173132994</c:v>
                </c:pt>
                <c:pt idx="302">
                  <c:v>124.98173132994</c:v>
                </c:pt>
                <c:pt idx="303">
                  <c:v>124.98173132994</c:v>
                </c:pt>
                <c:pt idx="304">
                  <c:v>106.79032108965163</c:v>
                </c:pt>
                <c:pt idx="305">
                  <c:v>106.79032108965163</c:v>
                </c:pt>
                <c:pt idx="306">
                  <c:v>106.79032108965163</c:v>
                </c:pt>
                <c:pt idx="307">
                  <c:v>106.79032108965163</c:v>
                </c:pt>
                <c:pt idx="308">
                  <c:v>106.79032108965163</c:v>
                </c:pt>
                <c:pt idx="309">
                  <c:v>106.79032108965163</c:v>
                </c:pt>
                <c:pt idx="310">
                  <c:v>104.67893061999892</c:v>
                </c:pt>
                <c:pt idx="311">
                  <c:v>106.79032108965163</c:v>
                </c:pt>
                <c:pt idx="312">
                  <c:v>106.79032108965163</c:v>
                </c:pt>
                <c:pt idx="313">
                  <c:v>106.79032108965163</c:v>
                </c:pt>
                <c:pt idx="314">
                  <c:v>101.69412799999904</c:v>
                </c:pt>
                <c:pt idx="315">
                  <c:v>106.79032108965163</c:v>
                </c:pt>
                <c:pt idx="316">
                  <c:v>106.79032108965163</c:v>
                </c:pt>
                <c:pt idx="317">
                  <c:v>106.79032108965163</c:v>
                </c:pt>
                <c:pt idx="318">
                  <c:v>99.633403692001764</c:v>
                </c:pt>
                <c:pt idx="319">
                  <c:v>89.53252367199832</c:v>
                </c:pt>
                <c:pt idx="320">
                  <c:v>87.690675502001014</c:v>
                </c:pt>
                <c:pt idx="321">
                  <c:v>85.365028687999157</c:v>
                </c:pt>
                <c:pt idx="322">
                  <c:v>106.79032108965163</c:v>
                </c:pt>
                <c:pt idx="323">
                  <c:v>94.498085524000132</c:v>
                </c:pt>
                <c:pt idx="324">
                  <c:v>106.79032108965163</c:v>
                </c:pt>
                <c:pt idx="325">
                  <c:v>105.49031820600081</c:v>
                </c:pt>
                <c:pt idx="326">
                  <c:v>86.771898835999281</c:v>
                </c:pt>
                <c:pt idx="327">
                  <c:v>106.79032108965163</c:v>
                </c:pt>
                <c:pt idx="328">
                  <c:v>105.60525400799881</c:v>
                </c:pt>
                <c:pt idx="329">
                  <c:v>106.79032108965163</c:v>
                </c:pt>
                <c:pt idx="330">
                  <c:v>106.79032108965163</c:v>
                </c:pt>
                <c:pt idx="331">
                  <c:v>106.79032108965163</c:v>
                </c:pt>
                <c:pt idx="332">
                  <c:v>106.79032108965163</c:v>
                </c:pt>
                <c:pt idx="333">
                  <c:v>100.98178129200043</c:v>
                </c:pt>
                <c:pt idx="334">
                  <c:v>106.79032108965163</c:v>
                </c:pt>
                <c:pt idx="335">
                  <c:v>64.364342968573325</c:v>
                </c:pt>
                <c:pt idx="336">
                  <c:v>64.364342968573325</c:v>
                </c:pt>
                <c:pt idx="337">
                  <c:v>64.364342968573325</c:v>
                </c:pt>
                <c:pt idx="338">
                  <c:v>64.364342968573325</c:v>
                </c:pt>
                <c:pt idx="339">
                  <c:v>64.364342968573325</c:v>
                </c:pt>
                <c:pt idx="340">
                  <c:v>64.364342968573325</c:v>
                </c:pt>
                <c:pt idx="341">
                  <c:v>64.364342968573325</c:v>
                </c:pt>
                <c:pt idx="342">
                  <c:v>64.364342968573325</c:v>
                </c:pt>
                <c:pt idx="343">
                  <c:v>64.364342968573325</c:v>
                </c:pt>
                <c:pt idx="344">
                  <c:v>64.364342968573325</c:v>
                </c:pt>
                <c:pt idx="345">
                  <c:v>64.364342968573325</c:v>
                </c:pt>
                <c:pt idx="346">
                  <c:v>64.364342968573325</c:v>
                </c:pt>
                <c:pt idx="347">
                  <c:v>64.364342968573325</c:v>
                </c:pt>
                <c:pt idx="348">
                  <c:v>64.364342968573325</c:v>
                </c:pt>
                <c:pt idx="349">
                  <c:v>64.364342968573325</c:v>
                </c:pt>
                <c:pt idx="350">
                  <c:v>64.364342968573325</c:v>
                </c:pt>
                <c:pt idx="351">
                  <c:v>64.364342968573325</c:v>
                </c:pt>
                <c:pt idx="352">
                  <c:v>64.364342968573325</c:v>
                </c:pt>
                <c:pt idx="353">
                  <c:v>64.364342968573325</c:v>
                </c:pt>
                <c:pt idx="354">
                  <c:v>64.364342968573325</c:v>
                </c:pt>
                <c:pt idx="355">
                  <c:v>64.364342968573325</c:v>
                </c:pt>
                <c:pt idx="356">
                  <c:v>64.364342968573325</c:v>
                </c:pt>
                <c:pt idx="357">
                  <c:v>64.364342968573325</c:v>
                </c:pt>
                <c:pt idx="358">
                  <c:v>64.364342968573325</c:v>
                </c:pt>
                <c:pt idx="359">
                  <c:v>64.364342968573325</c:v>
                </c:pt>
                <c:pt idx="360">
                  <c:v>64.364342968573325</c:v>
                </c:pt>
                <c:pt idx="361">
                  <c:v>64.364342968573325</c:v>
                </c:pt>
                <c:pt idx="362">
                  <c:v>64.364342968573325</c:v>
                </c:pt>
                <c:pt idx="363">
                  <c:v>64.364342968573325</c:v>
                </c:pt>
                <c:pt idx="364">
                  <c:v>64.364342968573325</c:v>
                </c:pt>
                <c:pt idx="365" formatCode="#,##0">
                  <c:v>28.016997662909688</c:v>
                </c:pt>
                <c:pt idx="366">
                  <c:v>28.016997662909688</c:v>
                </c:pt>
                <c:pt idx="367">
                  <c:v>28.016997662909688</c:v>
                </c:pt>
                <c:pt idx="368">
                  <c:v>28.016997662909688</c:v>
                </c:pt>
                <c:pt idx="369">
                  <c:v>28.016997662909688</c:v>
                </c:pt>
                <c:pt idx="370">
                  <c:v>28.016997662909688</c:v>
                </c:pt>
                <c:pt idx="371">
                  <c:v>28.016997662909688</c:v>
                </c:pt>
                <c:pt idx="372">
                  <c:v>28.016997662909688</c:v>
                </c:pt>
                <c:pt idx="373">
                  <c:v>28.016997662909688</c:v>
                </c:pt>
                <c:pt idx="374">
                  <c:v>28.016997662909688</c:v>
                </c:pt>
                <c:pt idx="375">
                  <c:v>28.016997662909688</c:v>
                </c:pt>
                <c:pt idx="376">
                  <c:v>28.016997662909688</c:v>
                </c:pt>
                <c:pt idx="377">
                  <c:v>28.016997662909688</c:v>
                </c:pt>
                <c:pt idx="378">
                  <c:v>28.016997662909688</c:v>
                </c:pt>
                <c:pt idx="379">
                  <c:v>22.026379237194501</c:v>
                </c:pt>
                <c:pt idx="380">
                  <c:v>28.016997662909688</c:v>
                </c:pt>
                <c:pt idx="381">
                  <c:v>28.016997662909688</c:v>
                </c:pt>
                <c:pt idx="382">
                  <c:v>28.016997662909688</c:v>
                </c:pt>
                <c:pt idx="383">
                  <c:v>28.016997662909688</c:v>
                </c:pt>
                <c:pt idx="384">
                  <c:v>28.016997662909688</c:v>
                </c:pt>
                <c:pt idx="385">
                  <c:v>28.016997662909688</c:v>
                </c:pt>
                <c:pt idx="386">
                  <c:v>23.904480243710765</c:v>
                </c:pt>
                <c:pt idx="387">
                  <c:v>28.016997662909688</c:v>
                </c:pt>
                <c:pt idx="388">
                  <c:v>28.016997662909688</c:v>
                </c:pt>
                <c:pt idx="389">
                  <c:v>28.016997662909688</c:v>
                </c:pt>
                <c:pt idx="390">
                  <c:v>28.016997662909688</c:v>
                </c:pt>
                <c:pt idx="391">
                  <c:v>28.016997662909688</c:v>
                </c:pt>
                <c:pt idx="392">
                  <c:v>17.878092667980891</c:v>
                </c:pt>
                <c:pt idx="393">
                  <c:v>8.4765926679808992</c:v>
                </c:pt>
                <c:pt idx="394">
                  <c:v>12.556792667980877</c:v>
                </c:pt>
                <c:pt idx="395">
                  <c:v>12.66549266798088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075936"/>
        <c:axId val="389076328"/>
      </c:areaChart>
      <c:barChart>
        <c:barDir val="col"/>
        <c:grouping val="clustered"/>
        <c:varyColors val="0"/>
        <c:ser>
          <c:idx val="3"/>
          <c:order val="3"/>
          <c:spPr>
            <a:noFill/>
            <a:ln>
              <a:noFill/>
            </a:ln>
          </c:spPr>
          <c:invertIfNegative val="0"/>
          <c:dLbls>
            <c:dLbl>
              <c:idx val="14"/>
              <c:layout>
                <c:manualLayout>
                  <c:x val="2.3228346456692912E-3"/>
                  <c:y val="1.75606112477047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5000000000000092E-3"/>
                  <c:y val="-8.35342999099282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2"/>
              <c:layout>
                <c:manualLayout>
                  <c:x val="6.9444444444444441E-3"/>
                  <c:y val="-3.51975765875125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layout>
                <c:manualLayout>
                  <c:x val="-6.9444444444445993E-3"/>
                  <c:y val="-0.221402214022140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1.202974628162991E-5"/>
                  <c:y val="1.4740904422520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6.23721247442494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6"/>
              <c:layout>
                <c:manualLayout>
                  <c:x val="0"/>
                  <c:y val="-8.85608856088587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layout>
                <c:manualLayout>
                  <c:x val="2.3148148148148147E-3"/>
                  <c:y val="1.2990569854657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4"/>
              <c:layout>
                <c:manualLayout>
                  <c:x val="4.6296296296297014E-3"/>
                  <c:y val="-0.132841328413284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5"/>
              <c:layout>
                <c:manualLayout>
                  <c:x val="0"/>
                  <c:y val="1.64908240224910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layout>
                <c:manualLayout>
                  <c:x val="-6.9444444444445291E-3"/>
                  <c:y val="-7.000508335667527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7"/>
              <c:layout>
                <c:manualLayout>
                  <c:x val="0"/>
                  <c:y val="-6.8880688806888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3"/>
              <c:layout>
                <c:manualLayout>
                  <c:x val="4.6296296296296571E-3"/>
                  <c:y val="4.9200492004920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4"/>
              <c:layout>
                <c:manualLayout>
                  <c:x val="9.2590769903761177E-3"/>
                  <c:y val="4.91985932588465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5"/>
              <c:layout>
                <c:manualLayout>
                  <c:x val="1.5857392825896764E-5"/>
                  <c:y val="1.2290519021090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6"/>
              <c:layout>
                <c:manualLayout>
                  <c:x val="-6.944626713327501E-3"/>
                  <c:y val="3.307294098119157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2.3151793525809919E-3"/>
                  <c:y val="-7.3800738007380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4"/>
              <c:layout>
                <c:manualLayout>
                  <c:x val="2.3148148148148147E-3"/>
                  <c:y val="-5.6203251273432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5"/>
              <c:layout>
                <c:manualLayout>
                  <c:x val="2.3184601924758556E-3"/>
                  <c:y val="1.09426543084327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6"/>
              <c:layout>
                <c:manualLayout>
                  <c:x val="-4.6338218139399239E-3"/>
                  <c:y val="6.67019389374737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7"/>
              <c:layout>
                <c:manualLayout>
                  <c:x val="2.3146325459316736E-3"/>
                  <c:y val="7.000508335667527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8"/>
              <c:layout>
                <c:manualLayout>
                  <c:x val="2.3146325459317612E-3"/>
                  <c:y val="-7.872078720787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2.3148148148148997E-3"/>
                  <c:y val="1.54600437791125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5"/>
              <c:layout>
                <c:manualLayout>
                  <c:x val="4.6294473607465733E-3"/>
                  <c:y val="-5.6203251273432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6.9406167979004481E-3"/>
                  <c:y val="-1.64763537399157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7"/>
              <c:layout>
                <c:manualLayout>
                  <c:x val="7.7458092500988255E-3"/>
                  <c:y val="4.9819166304999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8"/>
              <c:layout>
                <c:manualLayout>
                  <c:x val="0"/>
                  <c:y val="-7.872078720787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5"/>
              <c:layout>
                <c:manualLayout>
                  <c:x val="-4.6296296296296294E-3"/>
                  <c:y val="1.01899515524986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6"/>
              <c:layout>
                <c:manualLayout>
                  <c:x val="4.6294473607465733E-3"/>
                  <c:y val="-9.84009840098391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7"/>
              <c:layout>
                <c:manualLayout>
                  <c:x val="-2.3228346456692912E-3"/>
                  <c:y val="1.29905698546574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8"/>
              <c:layout>
                <c:manualLayout>
                  <c:x val="8.9670473687396939E-3"/>
                  <c:y val="-5.99086531506396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9"/>
              <c:layout>
                <c:manualLayout>
                  <c:x val="4.6296296296297014E-3"/>
                  <c:y val="-7.872078720787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6"/>
              <c:layout>
                <c:manualLayout>
                  <c:x val="-6.944626713327501E-3"/>
                  <c:y val="-1.44101750127083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7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8"/>
              <c:layout>
                <c:manualLayout>
                  <c:x val="1.3888524351122606E-2"/>
                  <c:y val="-7.94016162999388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9"/>
              <c:layout>
                <c:manualLayout>
                  <c:x val="1.7306452704266783E-3"/>
                  <c:y val="-8.1840163680327365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0"/>
              <c:layout>
                <c:manualLayout>
                  <c:x val="8.4875562720147544E-17"/>
                  <c:y val="-6.8880688806888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6"/>
              <c:layout>
                <c:manualLayout>
                  <c:x val="4.6296296296294602E-3"/>
                  <c:y val="4.9200492004920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7"/>
              <c:layout>
                <c:manualLayout>
                  <c:x val="-1.0057087504496263E-2"/>
                  <c:y val="7.90282513898361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8"/>
              <c:layout>
                <c:manualLayout>
                  <c:x val="9.0456806874717327E-3"/>
                  <c:y val="-3.09207018414037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9"/>
              <c:layout>
                <c:manualLayout>
                  <c:x val="1.6203703703703703E-2"/>
                  <c:y val="-7.30633967196788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0"/>
              <c:layout>
                <c:manualLayout>
                  <c:x val="-2.3148148148148147E-3"/>
                  <c:y val="-8.36408364083641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7"/>
              <c:layout>
                <c:manualLayout>
                  <c:x val="0"/>
                  <c:y val="-9.8401336196612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8"/>
              <c:layout>
                <c:manualLayout>
                  <c:x val="-2.3148395460066782E-3"/>
                  <c:y val="7.5466550933101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9"/>
              <c:layout>
                <c:manualLayout>
                  <c:x val="7.0269981516895225E-3"/>
                  <c:y val="8.3903941141215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90"/>
              <c:layout>
                <c:manualLayout>
                  <c:x val="1.6203703703703533E-2"/>
                  <c:y val="-5.23506893654103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91"/>
              <c:layout>
                <c:manualLayout>
                  <c:x val="2.3148148148148147E-3"/>
                  <c:y val="-7.3800738007380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7"/>
              <c:layout>
                <c:manualLayout>
                  <c:x val="0"/>
                  <c:y val="6.67019389374737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8"/>
              <c:layout>
                <c:manualLayout>
                  <c:x val="4.6296296296296294E-3"/>
                  <c:y val="-1.65103275134087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9"/>
              <c:layout>
                <c:manualLayout>
                  <c:x val="6.6523502743975182E-3"/>
                  <c:y val="8.6471572943145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20"/>
              <c:layout>
                <c:manualLayout>
                  <c:x val="1.3888888888888888E-2"/>
                  <c:y val="-6.57109956117145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21"/>
              <c:layout>
                <c:manualLayout>
                  <c:x val="0"/>
                  <c:y val="-0.103321033210332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8"/>
              <c:layout>
                <c:manualLayout>
                  <c:x val="-2.3027850685331001E-3"/>
                  <c:y val="-0.195343645285446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9"/>
              <c:layout>
                <c:manualLayout>
                  <c:x val="6.1430855742760785E-3"/>
                  <c:y val="-7.4486535639737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0"/>
              <c:layout>
                <c:manualLayout>
                  <c:x val="4.6296296296296294E-3"/>
                  <c:y val="9.1205792951770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51"/>
              <c:layout>
                <c:manualLayout>
                  <c:x val="2.3148148148148147E-3"/>
                  <c:y val="-6.50109447781477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52"/>
              <c:layout>
                <c:manualLayout>
                  <c:x val="2.3148148148148147E-3"/>
                  <c:y val="-9.34809348093479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9"/>
              <c:layout>
                <c:manualLayout>
                  <c:x val="0"/>
                  <c:y val="-6.93777254221175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0"/>
              <c:layout>
                <c:manualLayout>
                  <c:x val="9.5260276997261358E-3"/>
                  <c:y val="-1.30076260152529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2'!$I$4:$I$400</c:f>
              <c:strCache>
                <c:ptCount val="380"/>
                <c:pt idx="14">
                  <c:v>J</c:v>
                </c:pt>
                <c:pt idx="45">
                  <c:v>A</c:v>
                </c:pt>
                <c:pt idx="76">
                  <c:v>S</c:v>
                </c:pt>
                <c:pt idx="106">
                  <c:v>O</c:v>
                </c:pt>
                <c:pt idx="137">
                  <c:v>N</c:v>
                </c:pt>
                <c:pt idx="167">
                  <c:v>D</c:v>
                </c:pt>
                <c:pt idx="198">
                  <c:v>E</c:v>
                </c:pt>
                <c:pt idx="229">
                  <c:v>F</c:v>
                </c:pt>
                <c:pt idx="257">
                  <c:v>M</c:v>
                </c:pt>
                <c:pt idx="288">
                  <c:v>A</c:v>
                </c:pt>
                <c:pt idx="318">
                  <c:v>M</c:v>
                </c:pt>
                <c:pt idx="349">
                  <c:v>J</c:v>
                </c:pt>
                <c:pt idx="379">
                  <c:v>J</c:v>
                </c:pt>
              </c:strCache>
            </c:strRef>
          </c:cat>
          <c:val>
            <c:numRef>
              <c:f>'Data 2'!$J$4:$J$399</c:f>
              <c:numCache>
                <c:formatCode>General</c:formatCode>
                <c:ptCount val="396"/>
                <c:pt idx="14">
                  <c:v>29.495132564600013</c:v>
                </c:pt>
                <c:pt idx="45">
                  <c:v>18.209588883748388</c:v>
                </c:pt>
                <c:pt idx="76">
                  <c:v>23.816136999456674</c:v>
                </c:pt>
                <c:pt idx="106">
                  <c:v>46.965055529077411</c:v>
                </c:pt>
                <c:pt idx="137">
                  <c:v>89.734800765303333</c:v>
                </c:pt>
                <c:pt idx="167">
                  <c:v>112.02604617689678</c:v>
                </c:pt>
                <c:pt idx="198">
                  <c:v>124.98280708097418</c:v>
                </c:pt>
                <c:pt idx="229">
                  <c:v>122.23474632144273</c:v>
                </c:pt>
                <c:pt idx="257">
                  <c:v>123.04544911502903</c:v>
                </c:pt>
                <c:pt idx="288">
                  <c:v>124.98173132994</c:v>
                </c:pt>
                <c:pt idx="318">
                  <c:v>106.79032108965163</c:v>
                </c:pt>
                <c:pt idx="349">
                  <c:v>64.364342968573325</c:v>
                </c:pt>
                <c:pt idx="379">
                  <c:v>28.016997662909688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75936"/>
        <c:axId val="389076328"/>
      </c:barChart>
      <c:catAx>
        <c:axId val="389075936"/>
        <c:scaling>
          <c:orientation val="minMax"/>
        </c:scaling>
        <c:delete val="0"/>
        <c:axPos val="b"/>
        <c:numFmt formatCode="[$-C0A]mmm\-yy;@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389076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076328"/>
        <c:scaling>
          <c:orientation val="minMax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389075936"/>
        <c:crosses val="autoZero"/>
        <c:crossBetween val="midCat"/>
      </c:valAx>
      <c:spPr>
        <a:solidFill>
          <a:srgbClr val="F5F5F5"/>
        </a:solidFill>
        <a:ln>
          <a:noFill/>
        </a:ln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1874186690028739"/>
          <c:y val="5.2493438320209973E-3"/>
          <c:w val="0.29848267609696688"/>
          <c:h val="7.7929609192551721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6025102119E-2"/>
          <c:y val="9.9541875447387268E-2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strRef>
              <c:f>'Data 3'!$C$41:$C$53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3'!$F$41:$F$53</c:f>
              <c:numCache>
                <c:formatCode>#,##0\ _)</c:formatCode>
                <c:ptCount val="13"/>
                <c:pt idx="0">
                  <c:v>12256.4</c:v>
                </c:pt>
                <c:pt idx="1">
                  <c:v>10936.1</c:v>
                </c:pt>
                <c:pt idx="2">
                  <c:v>10089.799999999999</c:v>
                </c:pt>
                <c:pt idx="3">
                  <c:v>9703.2000000000007</c:v>
                </c:pt>
                <c:pt idx="4">
                  <c:v>11121.6</c:v>
                </c:pt>
                <c:pt idx="5">
                  <c:v>13517</c:v>
                </c:pt>
                <c:pt idx="6">
                  <c:v>13015.3</c:v>
                </c:pt>
                <c:pt idx="7">
                  <c:v>13247.7</c:v>
                </c:pt>
                <c:pt idx="8">
                  <c:v>13746</c:v>
                </c:pt>
                <c:pt idx="9">
                  <c:v>13908.5</c:v>
                </c:pt>
                <c:pt idx="10">
                  <c:v>14103.7</c:v>
                </c:pt>
                <c:pt idx="11">
                  <c:v>13746.7</c:v>
                </c:pt>
                <c:pt idx="12">
                  <c:v>12258.4</c:v>
                </c:pt>
              </c:numCache>
            </c:numRef>
          </c:val>
          <c:extLst/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strRef>
              <c:f>'Data 3'!$C$41:$C$53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3'!$G$41:$G$53</c:f>
              <c:numCache>
                <c:formatCode>#,##0\ _)</c:formatCode>
                <c:ptCount val="13"/>
                <c:pt idx="0">
                  <c:v>5554.7</c:v>
                </c:pt>
                <c:pt idx="1">
                  <c:v>4856.8999999999996</c:v>
                </c:pt>
                <c:pt idx="2">
                  <c:v>4619.6000000000004</c:v>
                </c:pt>
                <c:pt idx="3">
                  <c:v>4371.6000000000004</c:v>
                </c:pt>
                <c:pt idx="4">
                  <c:v>4788.3</c:v>
                </c:pt>
                <c:pt idx="5">
                  <c:v>5336.3</c:v>
                </c:pt>
                <c:pt idx="6">
                  <c:v>5440.7</c:v>
                </c:pt>
                <c:pt idx="7">
                  <c:v>5524.0950000000003</c:v>
                </c:pt>
                <c:pt idx="8">
                  <c:v>5695.4</c:v>
                </c:pt>
                <c:pt idx="9">
                  <c:v>7002.3</c:v>
                </c:pt>
                <c:pt idx="10">
                  <c:v>6966.1</c:v>
                </c:pt>
                <c:pt idx="11">
                  <c:v>6477.8</c:v>
                </c:pt>
                <c:pt idx="12">
                  <c:v>5616.1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077112"/>
        <c:axId val="389077504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'Data 3'!$B$41:$C$53</c:f>
              <c:multiLvlStrCache>
                <c:ptCount val="13"/>
                <c:lvl>
                  <c:pt idx="0">
                    <c:v>J</c:v>
                  </c:pt>
                  <c:pt idx="1">
                    <c:v>A</c:v>
                  </c:pt>
                  <c:pt idx="2">
                    <c:v>S</c:v>
                  </c:pt>
                  <c:pt idx="3">
                    <c:v>O</c:v>
                  </c:pt>
                  <c:pt idx="4">
                    <c:v>N</c:v>
                  </c:pt>
                  <c:pt idx="5">
                    <c:v>D</c:v>
                  </c:pt>
                  <c:pt idx="6">
                    <c:v>E</c:v>
                  </c:pt>
                  <c:pt idx="7">
                    <c:v>F</c:v>
                  </c:pt>
                  <c:pt idx="8">
                    <c:v>M</c:v>
                  </c:pt>
                  <c:pt idx="9">
                    <c:v>A</c:v>
                  </c:pt>
                  <c:pt idx="10">
                    <c:v>M</c:v>
                  </c:pt>
                  <c:pt idx="11">
                    <c:v>J</c:v>
                  </c:pt>
                  <c:pt idx="12">
                    <c:v>J</c:v>
                  </c:pt>
                </c:lvl>
                <c:lvl>
                  <c:pt idx="6">
                    <c:v>2018</c:v>
                  </c:pt>
                </c:lvl>
              </c:multiLvlStrCache>
            </c:multiLvlStrRef>
          </c:cat>
          <c:val>
            <c:numRef>
              <c:f>'Data 3'!$H$41:$H$53</c:f>
              <c:numCache>
                <c:formatCode>#,##0\ _)</c:formatCode>
                <c:ptCount val="13"/>
                <c:pt idx="0">
                  <c:v>9976.6</c:v>
                </c:pt>
                <c:pt idx="1">
                  <c:v>8897.1</c:v>
                </c:pt>
                <c:pt idx="2">
                  <c:v>8164.3</c:v>
                </c:pt>
                <c:pt idx="3">
                  <c:v>8040.8</c:v>
                </c:pt>
                <c:pt idx="4">
                  <c:v>8517.9</c:v>
                </c:pt>
                <c:pt idx="5">
                  <c:v>9077</c:v>
                </c:pt>
                <c:pt idx="6">
                  <c:v>9768.7999999999993</c:v>
                </c:pt>
                <c:pt idx="7">
                  <c:v>10246.200000000001</c:v>
                </c:pt>
                <c:pt idx="8">
                  <c:v>10704.1</c:v>
                </c:pt>
                <c:pt idx="9">
                  <c:v>11260.6</c:v>
                </c:pt>
                <c:pt idx="10">
                  <c:v>11479.8</c:v>
                </c:pt>
                <c:pt idx="11">
                  <c:v>10910.4</c:v>
                </c:pt>
                <c:pt idx="12">
                  <c:v>9805.5</c:v>
                </c:pt>
              </c:numCache>
            </c:numRef>
          </c:val>
          <c:smooth val="0"/>
          <c:extLst/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multiLvlStrRef>
              <c:f>'Data 3'!$B$41:$C$53</c:f>
              <c:multiLvlStrCache>
                <c:ptCount val="13"/>
                <c:lvl>
                  <c:pt idx="0">
                    <c:v>J</c:v>
                  </c:pt>
                  <c:pt idx="1">
                    <c:v>A</c:v>
                  </c:pt>
                  <c:pt idx="2">
                    <c:v>S</c:v>
                  </c:pt>
                  <c:pt idx="3">
                    <c:v>O</c:v>
                  </c:pt>
                  <c:pt idx="4">
                    <c:v>N</c:v>
                  </c:pt>
                  <c:pt idx="5">
                    <c:v>D</c:v>
                  </c:pt>
                  <c:pt idx="6">
                    <c:v>E</c:v>
                  </c:pt>
                  <c:pt idx="7">
                    <c:v>F</c:v>
                  </c:pt>
                  <c:pt idx="8">
                    <c:v>M</c:v>
                  </c:pt>
                  <c:pt idx="9">
                    <c:v>A</c:v>
                  </c:pt>
                  <c:pt idx="10">
                    <c:v>M</c:v>
                  </c:pt>
                  <c:pt idx="11">
                    <c:v>J</c:v>
                  </c:pt>
                  <c:pt idx="12">
                    <c:v>J</c:v>
                  </c:pt>
                </c:lvl>
                <c:lvl>
                  <c:pt idx="6">
                    <c:v>2018</c:v>
                  </c:pt>
                </c:lvl>
              </c:multiLvlStrCache>
            </c:multiLvlStrRef>
          </c:cat>
          <c:val>
            <c:numRef>
              <c:f>'Data 3'!$E$41:$E$53</c:f>
              <c:numCache>
                <c:formatCode>#,##0\ _)</c:formatCode>
                <c:ptCount val="13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</c:numCache>
            </c:numRef>
          </c:val>
          <c:smooth val="0"/>
          <c:extLst/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'Data 3'!$B$41:$C$53</c:f>
              <c:multiLvlStrCache>
                <c:ptCount val="13"/>
                <c:lvl>
                  <c:pt idx="0">
                    <c:v>J</c:v>
                  </c:pt>
                  <c:pt idx="1">
                    <c:v>A</c:v>
                  </c:pt>
                  <c:pt idx="2">
                    <c:v>S</c:v>
                  </c:pt>
                  <c:pt idx="3">
                    <c:v>O</c:v>
                  </c:pt>
                  <c:pt idx="4">
                    <c:v>N</c:v>
                  </c:pt>
                  <c:pt idx="5">
                    <c:v>D</c:v>
                  </c:pt>
                  <c:pt idx="6">
                    <c:v>E</c:v>
                  </c:pt>
                  <c:pt idx="7">
                    <c:v>F</c:v>
                  </c:pt>
                  <c:pt idx="8">
                    <c:v>M</c:v>
                  </c:pt>
                  <c:pt idx="9">
                    <c:v>A</c:v>
                  </c:pt>
                  <c:pt idx="10">
                    <c:v>M</c:v>
                  </c:pt>
                  <c:pt idx="11">
                    <c:v>J</c:v>
                  </c:pt>
                  <c:pt idx="12">
                    <c:v>J</c:v>
                  </c:pt>
                </c:lvl>
                <c:lvl>
                  <c:pt idx="6">
                    <c:v>2018</c:v>
                  </c:pt>
                </c:lvl>
              </c:multiLvlStrCache>
            </c:multiLvlStrRef>
          </c:cat>
          <c:val>
            <c:numRef>
              <c:f>'Data 3'!$D$41:$D$53</c:f>
              <c:numCache>
                <c:formatCode>#,##0</c:formatCode>
                <c:ptCount val="13"/>
                <c:pt idx="0">
                  <c:v>6868.7604899999997</c:v>
                </c:pt>
                <c:pt idx="1">
                  <c:v>6036.3040380000002</c:v>
                </c:pt>
                <c:pt idx="2">
                  <c:v>5135.5098319999997</c:v>
                </c:pt>
                <c:pt idx="3">
                  <c:v>4708.038114</c:v>
                </c:pt>
                <c:pt idx="4">
                  <c:v>4403.8701209999999</c:v>
                </c:pt>
                <c:pt idx="5">
                  <c:v>4883.4119860000001</c:v>
                </c:pt>
                <c:pt idx="6">
                  <c:v>5398.2220399999997</c:v>
                </c:pt>
                <c:pt idx="7">
                  <c:v>5616.4103269999996</c:v>
                </c:pt>
                <c:pt idx="8">
                  <c:v>9699.4711430000007</c:v>
                </c:pt>
                <c:pt idx="9">
                  <c:v>11897.527652999999</c:v>
                </c:pt>
                <c:pt idx="10">
                  <c:v>12095.723247</c:v>
                </c:pt>
                <c:pt idx="11">
                  <c:v>11876.304858</c:v>
                </c:pt>
                <c:pt idx="12">
                  <c:v>10279.18158396599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077112"/>
        <c:axId val="389077504"/>
      </c:lineChart>
      <c:catAx>
        <c:axId val="389077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389077504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3890775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9133446015583127E-2"/>
              <c:y val="2.0987497354023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389077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6.4706340278893715E-2"/>
          <c:y val="2.3175760273782032E-2"/>
          <c:w val="0.85638161721932471"/>
          <c:h val="6.2259966001965407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2499199795147"/>
          <c:y val="0.11633742473367299"/>
          <c:w val="0.49665424748735676"/>
          <c:h val="0.7486332406978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CF9"/>
              </a:solidFill>
            </c:spPr>
          </c:dPt>
          <c:dPt>
            <c:idx val="1"/>
            <c:bubble3D val="0"/>
            <c:spPr>
              <a:solidFill>
                <a:srgbClr val="464394"/>
              </a:solidFill>
            </c:spPr>
          </c:dPt>
          <c:dPt>
            <c:idx val="2"/>
            <c:bubble3D val="0"/>
            <c:spPr>
              <a:solidFill>
                <a:srgbClr val="993300"/>
              </a:solidFill>
            </c:spPr>
          </c:dPt>
          <c:dPt>
            <c:idx val="3"/>
            <c:bubble3D val="0"/>
            <c:spPr>
              <a:solidFill>
                <a:srgbClr val="FFCC66"/>
              </a:solidFill>
            </c:spPr>
          </c:dPt>
          <c:dPt>
            <c:idx val="4"/>
            <c:bubble3D val="0"/>
            <c:spPr>
              <a:solidFill>
                <a:srgbClr val="CFA2CA"/>
              </a:solidFill>
            </c:spPr>
          </c:dPt>
          <c:dPt>
            <c:idx val="5"/>
            <c:bubble3D val="0"/>
            <c:spPr>
              <a:solidFill>
                <a:srgbClr val="666666"/>
              </a:solidFill>
            </c:spPr>
          </c:dPt>
          <c:dPt>
            <c:idx val="6"/>
            <c:bubble3D val="0"/>
            <c:spPr>
              <a:solidFill>
                <a:srgbClr val="A0A0A0"/>
              </a:solidFill>
            </c:spPr>
          </c:dPt>
          <c:dPt>
            <c:idx val="7"/>
            <c:bubble3D val="0"/>
            <c:spPr>
              <a:solidFill>
                <a:srgbClr val="6FB114"/>
              </a:solidFill>
            </c:spPr>
          </c:dPt>
          <c:dPt>
            <c:idx val="8"/>
            <c:bubble3D val="0"/>
            <c:spPr>
              <a:solidFill>
                <a:srgbClr val="0090D1"/>
              </a:solidFill>
            </c:spPr>
          </c:dPt>
          <c:dPt>
            <c:idx val="9"/>
            <c:bubble3D val="0"/>
            <c:spPr>
              <a:solidFill>
                <a:srgbClr val="E48500"/>
              </a:solidFill>
            </c:spPr>
          </c:dPt>
          <c:dPt>
            <c:idx val="10"/>
            <c:bubble3D val="0"/>
            <c:spPr>
              <a:solidFill>
                <a:srgbClr val="FF0000"/>
              </a:solidFill>
            </c:spPr>
          </c:dPt>
          <c:dPt>
            <c:idx val="11"/>
            <c:bubble3D val="0"/>
            <c:spPr>
              <a:solidFill>
                <a:srgbClr val="9A5CBC"/>
              </a:solidFill>
            </c:spPr>
          </c:dPt>
          <c:dLbls>
            <c:dLbl>
              <c:idx val="0"/>
              <c:layout>
                <c:manualLayout>
                  <c:x val="0.28292682926829266"/>
                  <c:y val="-4.90196078431372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211382113821137"/>
                  <c:y val="2.9411764705882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357723577235773"/>
                  <c:y val="9.80392156862745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4552845528455281E-2"/>
                  <c:y val="0.17156862745098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528455284552787E-2"/>
                  <c:y val="0.186274509803921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5284552845528488E-2"/>
                  <c:y val="0.215686274509803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21788617886178863"/>
                  <c:y val="0.107843137254901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6260162601626016"/>
                  <c:y val="1.96078431372549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22439024390243903"/>
                  <c:y val="-2.94117647058823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20487804878048779"/>
                  <c:y val="-0.137254901960784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5284552845528454E-2"/>
                  <c:y val="-0.147058823529411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14959349593495935"/>
                  <c:y val="-0.132352941176470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1'!$B$21:$B$32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'Data 1'!$D$21:$D$32</c:f>
              <c:numCache>
                <c:formatCode>#,##0.0</c:formatCode>
                <c:ptCount val="12"/>
                <c:pt idx="0">
                  <c:v>0.2</c:v>
                </c:pt>
                <c:pt idx="1">
                  <c:v>21.8</c:v>
                </c:pt>
                <c:pt idx="2">
                  <c:v>17</c:v>
                </c:pt>
                <c:pt idx="3">
                  <c:v>11.1</c:v>
                </c:pt>
                <c:pt idx="4">
                  <c:v>11.700000000000003</c:v>
                </c:pt>
                <c:pt idx="5">
                  <c:v>1</c:v>
                </c:pt>
                <c:pt idx="6">
                  <c:v>0.3</c:v>
                </c:pt>
                <c:pt idx="7">
                  <c:v>12</c:v>
                </c:pt>
                <c:pt idx="8">
                  <c:v>14.6</c:v>
                </c:pt>
                <c:pt idx="9">
                  <c:v>4.3</c:v>
                </c:pt>
                <c:pt idx="10">
                  <c:v>4.4000000000000004</c:v>
                </c:pt>
                <c:pt idx="11">
                  <c:v>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895178776271617E-2"/>
          <c:y val="1.949176807444525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</c:dPt>
          <c:dPt>
            <c:idx val="1"/>
            <c:bubble3D val="0"/>
            <c:spPr>
              <a:solidFill>
                <a:srgbClr val="CCFF99"/>
              </a:solidFill>
            </c:spPr>
          </c:dPt>
          <c:dLbls>
            <c:dLbl>
              <c:idx val="0"/>
              <c:layout>
                <c:manualLayout>
                  <c:x val="-0.25731017848706411"/>
                  <c:y val="9.31074056919355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29862500193403"/>
                      <c:h val="0.46340968742543548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4879416935503922"/>
                  <c:y val="-0.146405743399722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540393469145978"/>
                      <c:h val="0.46340968742543548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1'!$F$5:$F$6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'Data 1'!$G$5:$G$6</c:f>
              <c:numCache>
                <c:formatCode>#,##0.0</c:formatCode>
                <c:ptCount val="2"/>
                <c:pt idx="0">
                  <c:v>51.79999999999999</c:v>
                </c:pt>
                <c:pt idx="1">
                  <c:v>48.199999999999996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895178776271617E-2"/>
          <c:y val="1.949176807444525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</c:dPt>
          <c:dPt>
            <c:idx val="1"/>
            <c:bubble3D val="0"/>
            <c:spPr>
              <a:solidFill>
                <a:srgbClr val="CCFF99"/>
              </a:solidFill>
            </c:spPr>
          </c:dPt>
          <c:dLbls>
            <c:dLbl>
              <c:idx val="0"/>
              <c:layout>
                <c:manualLayout>
                  <c:x val="-0.24561426128310665"/>
                  <c:y val="-2.614379084967320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1487472014983"/>
                      <c:h val="0.26908548196181359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4035146691667075"/>
                  <c:y val="7.84313725490195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57934482603011"/>
                      <c:h val="0.30830116823632342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1'!$F$21:$F$22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'Data 1'!$G$21:$G$22</c:f>
              <c:numCache>
                <c:formatCode>#,##0.0</c:formatCode>
                <c:ptCount val="2"/>
                <c:pt idx="0">
                  <c:v>62.800000000000004</c:v>
                </c:pt>
                <c:pt idx="1">
                  <c:v>37.200000000000003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'Data 1'!$F$35</c:f>
          <c:strCache>
            <c:ptCount val="1"/>
            <c:pt idx="0">
              <c:v>Mes_x000d_11/07/2018</c:v>
            </c:pt>
          </c:strCache>
        </c:strRef>
      </c:tx>
      <c:layout>
        <c:manualLayout>
          <c:xMode val="edge"/>
          <c:yMode val="edge"/>
          <c:x val="1.6260162601626016E-3"/>
          <c:y val="2.0915032679738561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2842173996543117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'Data 1'!$E$37:$E$38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</c:dPt>
          <c:dPt>
            <c:idx val="1"/>
            <c:bubble3D val="0"/>
            <c:spPr>
              <a:solidFill>
                <a:srgbClr val="CCFF99"/>
              </a:solidFill>
            </c:spPr>
          </c:dPt>
          <c:dPt>
            <c:idx val="9"/>
            <c:bubble3D val="0"/>
            <c:spPr>
              <a:solidFill>
                <a:srgbClr val="9A5CBC"/>
              </a:solidFill>
            </c:spPr>
          </c:dPt>
          <c:dLbls>
            <c:dLbl>
              <c:idx val="0"/>
              <c:layout>
                <c:manualLayout>
                  <c:x val="-0.12357723577235773"/>
                  <c:y val="-4.7929729536075267E-17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renovable
</a:t>
                    </a:r>
                    <a:fld id="{1CCB5A12-B7B6-4DFD-A440-67BF75A8083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3008130081300801"/>
                  <c:y val="3.6601307189542485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01AB357C-58D0-428C-BD67-95DD2DC39A4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1'!$B$37:$B$48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'Data 1'!$F$37:$F$38</c:f>
              <c:numCache>
                <c:formatCode>#,##0.0</c:formatCode>
                <c:ptCount val="2"/>
                <c:pt idx="0">
                  <c:v>59.4</c:v>
                </c:pt>
                <c:pt idx="1">
                  <c:v>40.6</c:v>
                </c:pt>
              </c:numCache>
            </c:numRef>
          </c:val>
        </c:ser>
        <c:ser>
          <c:idx val="0"/>
          <c:order val="1"/>
          <c:tx>
            <c:v>Generación</c:v>
          </c:tx>
          <c:dPt>
            <c:idx val="0"/>
            <c:bubble3D val="0"/>
            <c:spPr>
              <a:solidFill>
                <a:srgbClr val="007CF9"/>
              </a:solidFill>
            </c:spPr>
          </c:dPt>
          <c:dPt>
            <c:idx val="1"/>
            <c:bubble3D val="0"/>
            <c:spPr>
              <a:solidFill>
                <a:srgbClr val="464394"/>
              </a:solidFill>
            </c:spPr>
          </c:dPt>
          <c:dPt>
            <c:idx val="2"/>
            <c:bubble3D val="0"/>
            <c:spPr>
              <a:solidFill>
                <a:srgbClr val="993300"/>
              </a:solidFill>
            </c:spPr>
          </c:dPt>
          <c:dPt>
            <c:idx val="3"/>
            <c:bubble3D val="0"/>
            <c:spPr>
              <a:solidFill>
                <a:srgbClr val="FFCC66"/>
              </a:solidFill>
            </c:spPr>
          </c:dPt>
          <c:dPt>
            <c:idx val="4"/>
            <c:bubble3D val="0"/>
            <c:spPr>
              <a:solidFill>
                <a:srgbClr val="CFA2CA"/>
              </a:solidFill>
            </c:spPr>
          </c:dPt>
          <c:dPt>
            <c:idx val="5"/>
            <c:bubble3D val="0"/>
            <c:spPr>
              <a:solidFill>
                <a:srgbClr val="666666"/>
              </a:solidFill>
            </c:spPr>
          </c:dPt>
          <c:dPt>
            <c:idx val="6"/>
            <c:bubble3D val="0"/>
            <c:spPr>
              <a:solidFill>
                <a:srgbClr val="666666"/>
              </a:solidFill>
            </c:spPr>
          </c:dPt>
          <c:dPt>
            <c:idx val="7"/>
            <c:bubble3D val="0"/>
            <c:spPr>
              <a:solidFill>
                <a:srgbClr val="6FB114"/>
              </a:solidFill>
            </c:spPr>
          </c:dPt>
          <c:dPt>
            <c:idx val="8"/>
            <c:bubble3D val="0"/>
            <c:spPr>
              <a:solidFill>
                <a:srgbClr val="0090D1"/>
              </a:solidFill>
            </c:spPr>
          </c:dPt>
          <c:dPt>
            <c:idx val="9"/>
            <c:bubble3D val="0"/>
            <c:spPr>
              <a:solidFill>
                <a:srgbClr val="E48500"/>
              </a:solidFill>
            </c:spPr>
          </c:dPt>
          <c:dPt>
            <c:idx val="10"/>
            <c:bubble3D val="0"/>
            <c:spPr>
              <a:solidFill>
                <a:srgbClr val="FF0000"/>
              </a:solidFill>
            </c:spPr>
          </c:dPt>
          <c:dPt>
            <c:idx val="11"/>
            <c:bubble3D val="0"/>
            <c:spPr>
              <a:solidFill>
                <a:srgbClr val="9A5CBC"/>
              </a:solidFill>
            </c:spPr>
          </c:dPt>
          <c:dLbls>
            <c:dLbl>
              <c:idx val="0"/>
              <c:layout>
                <c:manualLayout>
                  <c:x val="0.26666666666666666"/>
                  <c:y val="6.27450980392156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016260162601626"/>
                  <c:y val="0.125490196078431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1056910569105698E-2"/>
                  <c:y val="4.70588235294117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1707317073170732"/>
                  <c:y val="0.101960784313725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6.1788617886178919E-2"/>
                  <c:y val="0.10552539756059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5934959349593503"/>
                  <c:y val="0.109803921568627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22113821138211381"/>
                  <c:y val="-4.18300653594772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6585365853658537"/>
                  <c:y val="-8.3660130718954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9349606299212599"/>
                  <c:y val="4.967320261437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1286295095466008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0.23902439024390243"/>
                  <c:y val="3.39869281045751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59349593495936"/>
                      <c:h val="0.12332046729452936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9.4308943089430899E-2"/>
                  <c:y val="-9.93464052287581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15284552845528454"/>
                  <c:y val="-6.2745098039215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1'!$B$37:$B$48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'Data 1'!$C$37:$C$48</c:f>
              <c:numCache>
                <c:formatCode>#,##0.0</c:formatCode>
                <c:ptCount val="12"/>
                <c:pt idx="0">
                  <c:v>0.6</c:v>
                </c:pt>
                <c:pt idx="1">
                  <c:v>19.7</c:v>
                </c:pt>
                <c:pt idx="2">
                  <c:v>17.600000000000001</c:v>
                </c:pt>
                <c:pt idx="3">
                  <c:v>10.199999999999999</c:v>
                </c:pt>
                <c:pt idx="4">
                  <c:v>10.399999999999991</c:v>
                </c:pt>
                <c:pt idx="5">
                  <c:v>0.9</c:v>
                </c:pt>
                <c:pt idx="6">
                  <c:v>0.3</c:v>
                </c:pt>
                <c:pt idx="7">
                  <c:v>15.7</c:v>
                </c:pt>
                <c:pt idx="8">
                  <c:v>15.2</c:v>
                </c:pt>
                <c:pt idx="9">
                  <c:v>3.8</c:v>
                </c:pt>
                <c:pt idx="10">
                  <c:v>4.2</c:v>
                </c:pt>
                <c:pt idx="11">
                  <c:v>1.4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'Data 1'!$F$51</c:f>
          <c:strCache>
            <c:ptCount val="1"/>
            <c:pt idx="0">
              <c:v>Histórico _x000d_ 20/03/2018</c:v>
            </c:pt>
          </c:strCache>
        </c:strRef>
      </c:tx>
      <c:layout>
        <c:manualLayout>
          <c:xMode val="edge"/>
          <c:yMode val="edge"/>
          <c:x val="1.6260162601626016E-3"/>
          <c:y val="0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061686191665066"/>
          <c:y val="0.132722762595852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'Data 1'!$E$53:$E$54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</c:dPt>
          <c:dPt>
            <c:idx val="1"/>
            <c:bubble3D val="0"/>
            <c:spPr>
              <a:solidFill>
                <a:srgbClr val="CCFF99"/>
              </a:solidFill>
            </c:spPr>
          </c:dPt>
          <c:dPt>
            <c:idx val="9"/>
            <c:bubble3D val="0"/>
            <c:spPr>
              <a:solidFill>
                <a:srgbClr val="9A5CBC"/>
              </a:solidFill>
            </c:spPr>
          </c:dPt>
          <c:dLbls>
            <c:dLbl>
              <c:idx val="0"/>
              <c:layout>
                <c:manualLayout>
                  <c:x val="-0.12357723577235773"/>
                  <c:y val="5.2287581699346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renovable</a:t>
                    </a:r>
                    <a:r>
                      <a:rPr lang="en-US" baseline="0"/>
                      <a:t>
</a:t>
                    </a:r>
                    <a:fld id="{C02E5402-0102-4D7F-B1D3-D71267A79D2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3658536585365855"/>
                  <c:y val="-3.730863053882980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20B3DCA0-CD90-466D-B645-158DB033AAC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1'!$B$53:$B$64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'Data 1'!$F$53:$F$54</c:f>
              <c:numCache>
                <c:formatCode>#,##0.0</c:formatCode>
                <c:ptCount val="2"/>
                <c:pt idx="0">
                  <c:v>36.700000000000003</c:v>
                </c:pt>
                <c:pt idx="1">
                  <c:v>63.300000000000004</c:v>
                </c:pt>
              </c:numCache>
            </c:numRef>
          </c:val>
        </c:ser>
        <c:ser>
          <c:idx val="0"/>
          <c:order val="1"/>
          <c:dPt>
            <c:idx val="0"/>
            <c:bubble3D val="0"/>
            <c:spPr>
              <a:solidFill>
                <a:srgbClr val="007CF9"/>
              </a:solidFill>
            </c:spPr>
          </c:dPt>
          <c:dPt>
            <c:idx val="1"/>
            <c:bubble3D val="0"/>
            <c:spPr>
              <a:solidFill>
                <a:srgbClr val="464394"/>
              </a:solidFill>
            </c:spPr>
          </c:dPt>
          <c:dPt>
            <c:idx val="2"/>
            <c:bubble3D val="0"/>
            <c:spPr>
              <a:solidFill>
                <a:srgbClr val="993300"/>
              </a:solidFill>
            </c:spPr>
          </c:dPt>
          <c:dPt>
            <c:idx val="3"/>
            <c:bubble3D val="0"/>
            <c:spPr>
              <a:solidFill>
                <a:srgbClr val="FFCC66"/>
              </a:solidFill>
            </c:spPr>
          </c:dPt>
          <c:dPt>
            <c:idx val="4"/>
            <c:bubble3D val="0"/>
            <c:spPr>
              <a:solidFill>
                <a:srgbClr val="CFA2CA"/>
              </a:solidFill>
            </c:spPr>
          </c:dPt>
          <c:dPt>
            <c:idx val="5"/>
            <c:bubble3D val="0"/>
            <c:spPr>
              <a:solidFill>
                <a:srgbClr val="666666"/>
              </a:solidFill>
            </c:spPr>
          </c:dPt>
          <c:dPt>
            <c:idx val="7"/>
            <c:bubble3D val="0"/>
            <c:spPr>
              <a:solidFill>
                <a:srgbClr val="6FB114"/>
              </a:solidFill>
            </c:spPr>
          </c:dPt>
          <c:dPt>
            <c:idx val="8"/>
            <c:bubble3D val="0"/>
            <c:spPr>
              <a:solidFill>
                <a:srgbClr val="0090D1"/>
              </a:solidFill>
            </c:spPr>
          </c:dPt>
          <c:dPt>
            <c:idx val="9"/>
            <c:bubble3D val="0"/>
            <c:spPr>
              <a:solidFill>
                <a:srgbClr val="E48500"/>
              </a:solidFill>
            </c:spPr>
          </c:dPt>
          <c:dPt>
            <c:idx val="10"/>
            <c:bubble3D val="0"/>
            <c:spPr>
              <a:solidFill>
                <a:srgbClr val="FF0000"/>
              </a:solidFill>
            </c:spPr>
          </c:dPt>
          <c:dPt>
            <c:idx val="11"/>
            <c:bubble3D val="0"/>
            <c:spPr>
              <a:solidFill>
                <a:srgbClr val="9A5CBC"/>
              </a:solidFill>
            </c:spPr>
          </c:dPt>
          <c:dLbls>
            <c:dLbl>
              <c:idx val="0"/>
              <c:layout>
                <c:manualLayout>
                  <c:x val="0.11707317073170732"/>
                  <c:y val="-8.21001492460501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3377043723193138"/>
                  <c:y val="-6.2745098039215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707317073170732"/>
                  <c:y val="-8.88888888888888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85365853658539"/>
                      <c:h val="0.11184313725490198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3575750592151592"/>
                  <c:y val="-1.64934383202099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06504065040651"/>
                      <c:h val="0.17621861973135708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0.15609756097560964"/>
                  <c:y val="1.56862745098039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6910569105691045"/>
                  <c:y val="6.93679172456383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9512195121951102E-2"/>
                  <c:y val="0.21467263650867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4959349593495941"/>
                  <c:y val="1.568627450980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7886178861788618"/>
                  <c:y val="0.146405228758169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30243889635746751"/>
                  <c:y val="0.14379084967320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1809170912459473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0.25691056910569104"/>
                  <c:y val="2.6143790849673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642276422764227E-2"/>
                  <c:y val="-0.10718954248366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61788617886178"/>
                      <c:h val="0.11286295095466008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1'!$B$53:$B$64</c:f>
              <c:strCache>
                <c:ptCount val="12"/>
                <c:pt idx="0">
                  <c:v>Turbinación bombeo</c:v>
                </c:pt>
                <c:pt idx="1">
                  <c:v>Nuclear</c:v>
                </c:pt>
                <c:pt idx="2">
                  <c:v>Carbón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'Data 1'!$C$53:$C$64</c:f>
              <c:numCache>
                <c:formatCode>#,##0.0</c:formatCode>
                <c:ptCount val="12"/>
                <c:pt idx="0">
                  <c:v>1.3</c:v>
                </c:pt>
                <c:pt idx="1">
                  <c:v>17</c:v>
                </c:pt>
                <c:pt idx="2">
                  <c:v>4.3</c:v>
                </c:pt>
                <c:pt idx="3">
                  <c:v>4.3</c:v>
                </c:pt>
                <c:pt idx="4">
                  <c:v>9</c:v>
                </c:pt>
                <c:pt idx="5">
                  <c:v>0.8</c:v>
                </c:pt>
                <c:pt idx="6">
                  <c:v>0.2</c:v>
                </c:pt>
                <c:pt idx="7">
                  <c:v>38</c:v>
                </c:pt>
                <c:pt idx="8">
                  <c:v>20.100000000000001</c:v>
                </c:pt>
                <c:pt idx="9">
                  <c:v>2.5</c:v>
                </c:pt>
                <c:pt idx="10">
                  <c:v>1.6</c:v>
                </c:pt>
                <c:pt idx="1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lineChart>
        <c:grouping val="standard"/>
        <c:varyColors val="0"/>
        <c:ser>
          <c:idx val="2"/>
          <c:order val="0"/>
          <c:tx>
            <c:strRef>
              <c:f>'Data 1'!$B$94</c:f>
              <c:strCache>
                <c:ptCount val="1"/>
                <c:pt idx="0">
                  <c:v>Renovables: hidráulica,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2.9418373758453919E-2"/>
                  <c:y val="3.8693496646252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418373758453919E-2"/>
                  <c:y val="-7.241761446485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418373758454051E-2"/>
                  <c:y val="5.1039175658598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 1'!$C$68:$O$68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1'!$C$91:$O$91</c:f>
              <c:numCache>
                <c:formatCode>0.0_)</c:formatCode>
                <c:ptCount val="13"/>
                <c:pt idx="0">
                  <c:v>31</c:v>
                </c:pt>
                <c:pt idx="1">
                  <c:v>30.6</c:v>
                </c:pt>
                <c:pt idx="2">
                  <c:v>29.9</c:v>
                </c:pt>
                <c:pt idx="3">
                  <c:v>26.799999999999997</c:v>
                </c:pt>
                <c:pt idx="4">
                  <c:v>27.299999999999997</c:v>
                </c:pt>
                <c:pt idx="5">
                  <c:v>34.199999999999996</c:v>
                </c:pt>
                <c:pt idx="6">
                  <c:v>38.399999999999991</c:v>
                </c:pt>
                <c:pt idx="7">
                  <c:v>38.9</c:v>
                </c:pt>
                <c:pt idx="8">
                  <c:v>56.8</c:v>
                </c:pt>
                <c:pt idx="9">
                  <c:v>52.800000000000004</c:v>
                </c:pt>
                <c:pt idx="10">
                  <c:v>43.7</c:v>
                </c:pt>
                <c:pt idx="11">
                  <c:v>42.7</c:v>
                </c:pt>
                <c:pt idx="12">
                  <c:v>37.200000000000003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1'!$B$95</c:f>
              <c:strCache>
                <c:ptCount val="1"/>
                <c:pt idx="0">
                  <c:v>No renovables: turbinación bombeo, nuclear, carbón,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F7F7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418373758453919E-2"/>
                  <c:y val="-3.8693172612682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418373758453919E-2"/>
                  <c:y val="2.7150448786494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5805982745286459E-2"/>
                  <c:y val="-3.8693172612682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1'!$C$68:$O$68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1'!$C$92:$O$92</c:f>
              <c:numCache>
                <c:formatCode>General</c:formatCode>
                <c:ptCount val="13"/>
                <c:pt idx="0">
                  <c:v>69</c:v>
                </c:pt>
                <c:pt idx="1">
                  <c:v>69.400000000000006</c:v>
                </c:pt>
                <c:pt idx="2">
                  <c:v>70.099999999999994</c:v>
                </c:pt>
                <c:pt idx="3">
                  <c:v>73.2</c:v>
                </c:pt>
                <c:pt idx="4">
                  <c:v>72.7</c:v>
                </c:pt>
                <c:pt idx="5">
                  <c:v>65.800000000000011</c:v>
                </c:pt>
                <c:pt idx="6">
                  <c:v>61.600000000000009</c:v>
                </c:pt>
                <c:pt idx="7">
                  <c:v>61.1</c:v>
                </c:pt>
                <c:pt idx="8">
                  <c:v>43.2</c:v>
                </c:pt>
                <c:pt idx="9">
                  <c:v>47.199999999999996</c:v>
                </c:pt>
                <c:pt idx="10">
                  <c:v>56.3</c:v>
                </c:pt>
                <c:pt idx="11">
                  <c:v>57.3</c:v>
                </c:pt>
                <c:pt idx="12">
                  <c:v>62.8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68496"/>
        <c:axId val="208669280"/>
      </c:lineChart>
      <c:catAx>
        <c:axId val="208668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15522358851510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8669280"/>
        <c:crosses val="autoZero"/>
        <c:auto val="1"/>
        <c:lblAlgn val="ctr"/>
        <c:lblOffset val="100"/>
        <c:noMultiLvlLbl val="1"/>
      </c:catAx>
      <c:valAx>
        <c:axId val="20866928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2379669690930081E-2"/>
              <c:y val="0.11559508765108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86684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650911047857931E-3"/>
          <c:y val="6.7305012799325995E-3"/>
          <c:w val="0.988175961557333"/>
          <c:h val="0.1517517254787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5436431600802458"/>
        </c:manualLayout>
      </c:layout>
      <c:lineChart>
        <c:grouping val="standard"/>
        <c:varyColors val="0"/>
        <c:ser>
          <c:idx val="2"/>
          <c:order val="0"/>
          <c:tx>
            <c:strRef>
              <c:f>'Data 1'!$B$121</c:f>
              <c:strCache>
                <c:ptCount val="1"/>
                <c:pt idx="0">
                  <c:v>Sin emisiones CO2: hidráulica, turbinación bombeo, nuclear, eólica, solar fotovoltaica, solar térmica y otras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4836960278205306E-2"/>
                  <c:y val="2.6429389824723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418373758453919E-2"/>
                  <c:y val="4.2941257729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 1'!$C$98:$O$98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1'!$C$121:$O$121</c:f>
              <c:numCache>
                <c:formatCode>0.0_)</c:formatCode>
                <c:ptCount val="13"/>
                <c:pt idx="0">
                  <c:v>51.7</c:v>
                </c:pt>
                <c:pt idx="1">
                  <c:v>55.899999999999991</c:v>
                </c:pt>
                <c:pt idx="2">
                  <c:v>54.900000000000006</c:v>
                </c:pt>
                <c:pt idx="3">
                  <c:v>48.400000000000006</c:v>
                </c:pt>
                <c:pt idx="4">
                  <c:v>44.7</c:v>
                </c:pt>
                <c:pt idx="5">
                  <c:v>56.9</c:v>
                </c:pt>
                <c:pt idx="6">
                  <c:v>62.8</c:v>
                </c:pt>
                <c:pt idx="7">
                  <c:v>61.6</c:v>
                </c:pt>
                <c:pt idx="8">
                  <c:v>77.500000000000014</c:v>
                </c:pt>
                <c:pt idx="9">
                  <c:v>73.800000000000011</c:v>
                </c:pt>
                <c:pt idx="10">
                  <c:v>64.099999999999994</c:v>
                </c:pt>
                <c:pt idx="11">
                  <c:v>62.000000000000007</c:v>
                </c:pt>
                <c:pt idx="12">
                  <c:v>58.9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1'!$B$122</c:f>
              <c:strCache>
                <c:ptCount val="1"/>
                <c:pt idx="0">
                  <c:v>Con emisiones CO2: carbón, fuel/gas, ciclo combinado, cogeneración y residuos.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4836960278205306E-2"/>
                  <c:y val="-3.4684998740482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418373758453919E-2"/>
                  <c:y val="-5.9452800598067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418373758453919E-2"/>
                  <c:y val="3.136247287974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9418373758454051E-2"/>
                  <c:y val="3.136247287974444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F7F7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'Data 1'!$C$98:$O$98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1'!$C$122:$O$122</c:f>
              <c:numCache>
                <c:formatCode>General</c:formatCode>
                <c:ptCount val="13"/>
                <c:pt idx="0">
                  <c:v>48.3</c:v>
                </c:pt>
                <c:pt idx="1">
                  <c:v>44.100000000000009</c:v>
                </c:pt>
                <c:pt idx="2">
                  <c:v>45.099999999999994</c:v>
                </c:pt>
                <c:pt idx="3">
                  <c:v>51.599999999999994</c:v>
                </c:pt>
                <c:pt idx="4">
                  <c:v>55.3</c:v>
                </c:pt>
                <c:pt idx="5">
                  <c:v>43.1</c:v>
                </c:pt>
                <c:pt idx="6">
                  <c:v>37.200000000000003</c:v>
                </c:pt>
                <c:pt idx="7">
                  <c:v>38.4</c:v>
                </c:pt>
                <c:pt idx="8">
                  <c:v>22.499999999999986</c:v>
                </c:pt>
                <c:pt idx="9">
                  <c:v>26.199999999999989</c:v>
                </c:pt>
                <c:pt idx="10">
                  <c:v>35.900000000000006</c:v>
                </c:pt>
                <c:pt idx="11">
                  <c:v>37.999999999999993</c:v>
                </c:pt>
                <c:pt idx="12">
                  <c:v>41.1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98144"/>
        <c:axId val="207898536"/>
      </c:lineChart>
      <c:catAx>
        <c:axId val="207898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335843139173468"/>
              <c:y val="0.9256609616649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7898536"/>
        <c:crosses val="autoZero"/>
        <c:auto val="1"/>
        <c:lblAlgn val="ctr"/>
        <c:lblOffset val="100"/>
        <c:noMultiLvlLbl val="1"/>
      </c:catAx>
      <c:valAx>
        <c:axId val="207898536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7798256210681472E-2"/>
              <c:y val="0.12697203871187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78981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8769542822051069E-2"/>
          <c:y val="2.6184962173845916E-2"/>
          <c:w val="0.92834381543014333"/>
          <c:h val="0.11461284057759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1'!$B$126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1'!$C$126:$O$126</c:f>
              <c:numCache>
                <c:formatCode>0_)</c:formatCode>
                <c:ptCount val="13"/>
                <c:pt idx="0">
                  <c:v>1193.060807952</c:v>
                </c:pt>
                <c:pt idx="1">
                  <c:v>1085.274118734</c:v>
                </c:pt>
                <c:pt idx="2">
                  <c:v>1188.291802062</c:v>
                </c:pt>
                <c:pt idx="3">
                  <c:v>828.31292537800005</c:v>
                </c:pt>
                <c:pt idx="4">
                  <c:v>842.27862453199998</c:v>
                </c:pt>
                <c:pt idx="5">
                  <c:v>1254.3240136700001</c:v>
                </c:pt>
                <c:pt idx="6">
                  <c:v>2195.140984786</c:v>
                </c:pt>
                <c:pt idx="7">
                  <c:v>2386.7674253499999</c:v>
                </c:pt>
                <c:pt idx="8">
                  <c:v>4394.4137065559999</c:v>
                </c:pt>
                <c:pt idx="9">
                  <c:v>4711.2099602460003</c:v>
                </c:pt>
                <c:pt idx="10">
                  <c:v>3508.191939324</c:v>
                </c:pt>
                <c:pt idx="11">
                  <c:v>3704.4946245840001</c:v>
                </c:pt>
                <c:pt idx="12">
                  <c:v>3012.9933000000001</c:v>
                </c:pt>
              </c:numCache>
            </c:numRef>
          </c:val>
        </c:ser>
        <c:ser>
          <c:idx val="0"/>
          <c:order val="1"/>
          <c:tx>
            <c:strRef>
              <c:f>'Data 1'!$B$132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 w="25400"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1'!$C$132:$O$132</c:f>
              <c:numCache>
                <c:formatCode>#,##0</c:formatCode>
                <c:ptCount val="13"/>
                <c:pt idx="0">
                  <c:v>3336.7930000000001</c:v>
                </c:pt>
                <c:pt idx="1">
                  <c:v>3296.2750000000001</c:v>
                </c:pt>
                <c:pt idx="2">
                  <c:v>2817.2429999999999</c:v>
                </c:pt>
                <c:pt idx="3">
                  <c:v>3186.259</c:v>
                </c:pt>
                <c:pt idx="4">
                  <c:v>3956.4580000000001</c:v>
                </c:pt>
                <c:pt idx="5">
                  <c:v>5747.7089999999998</c:v>
                </c:pt>
                <c:pt idx="6">
                  <c:v>5276.3649999999998</c:v>
                </c:pt>
                <c:pt idx="7">
                  <c:v>4622.9570000000003</c:v>
                </c:pt>
                <c:pt idx="8">
                  <c:v>7650.5559999999996</c:v>
                </c:pt>
                <c:pt idx="9">
                  <c:v>4398.0609999999997</c:v>
                </c:pt>
                <c:pt idx="10">
                  <c:v>3251.424</c:v>
                </c:pt>
                <c:pt idx="11">
                  <c:v>2577.2310000000002</c:v>
                </c:pt>
                <c:pt idx="12">
                  <c:v>2481.8117040000002</c:v>
                </c:pt>
              </c:numCache>
            </c:numRef>
          </c:val>
        </c:ser>
        <c:ser>
          <c:idx val="1"/>
          <c:order val="2"/>
          <c:tx>
            <c:strRef>
              <c:f>'Data 1'!$B$133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 w="25400"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1'!$C$133:$O$133</c:f>
              <c:numCache>
                <c:formatCode>#,##0</c:formatCode>
                <c:ptCount val="13"/>
                <c:pt idx="0">
                  <c:v>871.42700000000002</c:v>
                </c:pt>
                <c:pt idx="1">
                  <c:v>778.17200000000003</c:v>
                </c:pt>
                <c:pt idx="2">
                  <c:v>740.76099999999997</c:v>
                </c:pt>
                <c:pt idx="3">
                  <c:v>651.03</c:v>
                </c:pt>
                <c:pt idx="4">
                  <c:v>515.77</c:v>
                </c:pt>
                <c:pt idx="5">
                  <c:v>407.721</c:v>
                </c:pt>
                <c:pt idx="6">
                  <c:v>416.28800000000001</c:v>
                </c:pt>
                <c:pt idx="7">
                  <c:v>484.916</c:v>
                </c:pt>
                <c:pt idx="8">
                  <c:v>551.84500000000003</c:v>
                </c:pt>
                <c:pt idx="9">
                  <c:v>660.56200000000001</c:v>
                </c:pt>
                <c:pt idx="10">
                  <c:v>775.05399999999997</c:v>
                </c:pt>
                <c:pt idx="11">
                  <c:v>775.06399999999996</c:v>
                </c:pt>
                <c:pt idx="12">
                  <c:v>889.6807</c:v>
                </c:pt>
              </c:numCache>
            </c:numRef>
          </c:val>
        </c:ser>
        <c:ser>
          <c:idx val="3"/>
          <c:order val="3"/>
          <c:tx>
            <c:strRef>
              <c:f>'Data 1'!$B$134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1'!$C$134:$O$134</c:f>
              <c:numCache>
                <c:formatCode>#,##0</c:formatCode>
                <c:ptCount val="13"/>
                <c:pt idx="0">
                  <c:v>812.88</c:v>
                </c:pt>
                <c:pt idx="1">
                  <c:v>692.43499999999995</c:v>
                </c:pt>
                <c:pt idx="2">
                  <c:v>608.14</c:v>
                </c:pt>
                <c:pt idx="3">
                  <c:v>398.79300000000001</c:v>
                </c:pt>
                <c:pt idx="4">
                  <c:v>220.65199999999999</c:v>
                </c:pt>
                <c:pt idx="5">
                  <c:v>131.196</c:v>
                </c:pt>
                <c:pt idx="6">
                  <c:v>112.38800000000001</c:v>
                </c:pt>
                <c:pt idx="7">
                  <c:v>229.80799999999999</c:v>
                </c:pt>
                <c:pt idx="8">
                  <c:v>233.95599999999999</c:v>
                </c:pt>
                <c:pt idx="9">
                  <c:v>325.935</c:v>
                </c:pt>
                <c:pt idx="10">
                  <c:v>477.21</c:v>
                </c:pt>
                <c:pt idx="11">
                  <c:v>551.29300000000001</c:v>
                </c:pt>
                <c:pt idx="12">
                  <c:v>898.91420000000005</c:v>
                </c:pt>
              </c:numCache>
            </c:numRef>
          </c:val>
        </c:ser>
        <c:ser>
          <c:idx val="5"/>
          <c:order val="4"/>
          <c:tx>
            <c:strRef>
              <c:f>'Data 1'!$B$138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val>
            <c:numRef>
              <c:f>'Data 1'!$C$138:$O$138</c:f>
              <c:numCache>
                <c:formatCode>#,##0</c:formatCode>
                <c:ptCount val="13"/>
                <c:pt idx="0">
                  <c:v>332.56799999999998</c:v>
                </c:pt>
                <c:pt idx="1">
                  <c:v>316.09800000000001</c:v>
                </c:pt>
                <c:pt idx="2">
                  <c:v>309.25400000000002</c:v>
                </c:pt>
                <c:pt idx="3">
                  <c:v>310.00299999999999</c:v>
                </c:pt>
                <c:pt idx="4">
                  <c:v>307.70600000000002</c:v>
                </c:pt>
                <c:pt idx="5">
                  <c:v>312.63099999999997</c:v>
                </c:pt>
                <c:pt idx="6">
                  <c:v>296.49200000000002</c:v>
                </c:pt>
                <c:pt idx="7">
                  <c:v>301.63099999999997</c:v>
                </c:pt>
                <c:pt idx="8">
                  <c:v>268.91500000000002</c:v>
                </c:pt>
                <c:pt idx="9">
                  <c:v>235.27199999999999</c:v>
                </c:pt>
                <c:pt idx="10">
                  <c:v>291.6232</c:v>
                </c:pt>
                <c:pt idx="11">
                  <c:v>305.14600000000002</c:v>
                </c:pt>
                <c:pt idx="12">
                  <c:v>332.73090000000002</c:v>
                </c:pt>
              </c:numCache>
            </c:numRef>
          </c:val>
        </c:ser>
        <c:ser>
          <c:idx val="4"/>
          <c:order val="5"/>
          <c:tx>
            <c:strRef>
              <c:f>'Data 1'!$B$137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'Data 1'!$C$125:$O$125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1'!$C$137:$O$137</c:f>
              <c:numCache>
                <c:formatCode>#,##0</c:formatCode>
                <c:ptCount val="13"/>
                <c:pt idx="0">
                  <c:v>69</c:v>
                </c:pt>
                <c:pt idx="1">
                  <c:v>66</c:v>
                </c:pt>
                <c:pt idx="2">
                  <c:v>62</c:v>
                </c:pt>
                <c:pt idx="3">
                  <c:v>66</c:v>
                </c:pt>
                <c:pt idx="4">
                  <c:v>67</c:v>
                </c:pt>
                <c:pt idx="5">
                  <c:v>70</c:v>
                </c:pt>
                <c:pt idx="6">
                  <c:v>69</c:v>
                </c:pt>
                <c:pt idx="7">
                  <c:v>62</c:v>
                </c:pt>
                <c:pt idx="8">
                  <c:v>66</c:v>
                </c:pt>
                <c:pt idx="9">
                  <c:v>67</c:v>
                </c:pt>
                <c:pt idx="10">
                  <c:v>24</c:v>
                </c:pt>
                <c:pt idx="11">
                  <c:v>51</c:v>
                </c:pt>
                <c:pt idx="12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899320"/>
        <c:axId val="207899712"/>
      </c:barChart>
      <c:catAx>
        <c:axId val="207899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7899712"/>
        <c:crosses val="autoZero"/>
        <c:auto val="1"/>
        <c:lblAlgn val="ctr"/>
        <c:lblOffset val="100"/>
        <c:noMultiLvlLbl val="1"/>
      </c:catAx>
      <c:valAx>
        <c:axId val="2078997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7899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8999999146679288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38097</xdr:rowOff>
    </xdr:from>
    <xdr:to>
      <xdr:col>2</xdr:col>
      <xdr:colOff>1060510</xdr:colOff>
      <xdr:row>22</xdr:row>
      <xdr:rowOff>0</xdr:rowOff>
    </xdr:to>
    <xdr:pic>
      <xdr:nvPicPr>
        <xdr:cNvPr id="4" name="Picture 3"/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2"/>
          <a:ext cx="1044000" cy="232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19050</xdr:rowOff>
    </xdr:from>
    <xdr:to>
      <xdr:col>8</xdr:col>
      <xdr:colOff>1647824</xdr:colOff>
      <xdr:row>3</xdr:row>
      <xdr:rowOff>26670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8119" y="476250"/>
          <a:ext cx="7431405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6</xdr:row>
      <xdr:rowOff>28576</xdr:rowOff>
    </xdr:from>
    <xdr:to>
      <xdr:col>3</xdr:col>
      <xdr:colOff>7029449</xdr:colOff>
      <xdr:row>21</xdr:row>
      <xdr:rowOff>19051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</xdr:row>
      <xdr:rowOff>0</xdr:rowOff>
    </xdr:from>
    <xdr:to>
      <xdr:col>1</xdr:col>
      <xdr:colOff>885825</xdr:colOff>
      <xdr:row>2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9525</xdr:colOff>
      <xdr:row>3</xdr:row>
      <xdr:rowOff>0</xdr:rowOff>
    </xdr:from>
    <xdr:to>
      <xdr:col>4</xdr:col>
      <xdr:colOff>4785</xdr:colOff>
      <xdr:row>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0500" y="485775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pattFill xmlns:a="http://schemas.openxmlformats.org/drawingml/2006/main" prst="pct25">
          <a:fgClr>
            <a:srgbClr val="FFFF00"/>
          </a:fgClr>
          <a:bgClr>
            <a:srgbClr val="FFFF00"/>
          </a:bgClr>
        </a:patt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0.2534</cdr:x>
      <cdr:y>0.01932</cdr:y>
    </cdr:from>
    <cdr:to>
      <cdr:x>0.35581</cdr:x>
      <cdr:y>0.06852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8829" y="46735"/>
          <a:ext cx="718910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1</xdr:col>
      <xdr:colOff>885825</xdr:colOff>
      <xdr:row>2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</xdr:row>
      <xdr:rowOff>28575</xdr:rowOff>
    </xdr:from>
    <xdr:to>
      <xdr:col>3</xdr:col>
      <xdr:colOff>7043760</xdr:colOff>
      <xdr:row>3</xdr:row>
      <xdr:rowOff>28575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80975" y="51435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0.47865</cdr:x>
      <cdr:y>0.09438</cdr:y>
    </cdr:from>
    <cdr:to>
      <cdr:x>0.47873</cdr:x>
      <cdr:y>0.75702</cdr:y>
    </cdr:to>
    <cdr:sp macro="" textlink="">
      <cdr:nvSpPr>
        <cdr:cNvPr id="4198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50941" y="289468"/>
          <a:ext cx="560" cy="20323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0.13207</cdr:x>
      <cdr:y>0.91205</cdr:y>
    </cdr:from>
    <cdr:to>
      <cdr:x>0.98722</cdr:x>
      <cdr:y>0.98673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924609" y="2797308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0.68979</cdr:x>
      <cdr:y>0.54647</cdr:y>
    </cdr:from>
    <cdr:to>
      <cdr:x>0.82041</cdr:x>
      <cdr:y>0.64123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9141" y="1676045"/>
          <a:ext cx="914454" cy="29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0.33062</cdr:x>
      <cdr:y>0.18138</cdr:y>
    </cdr:from>
    <cdr:to>
      <cdr:x>0.46921</cdr:x>
      <cdr:y>0.25494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4603" y="556316"/>
          <a:ext cx="970251" cy="225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0.08825</cdr:x>
      <cdr:y>0.93694</cdr:y>
    </cdr:from>
    <cdr:to>
      <cdr:x>0.13116</cdr:x>
      <cdr:y>0.95692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617846" y="2873646"/>
          <a:ext cx="300408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/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/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dist="35921" dir="2700000" algn="ctr" rotWithShape="0">
            <a:srgbClr val="624FAC"/>
          </a:outerShdw>
        </a:effectLst>
        <a:extLst/>
      </xdr:spPr>
    </xdr:sp>
    <xdr:clientData/>
  </xdr:twoCellAnchor>
  <xdr:twoCellAnchor>
    <xdr:from>
      <xdr:col>4</xdr:col>
      <xdr:colOff>782955</xdr:colOff>
      <xdr:row>7</xdr:row>
      <xdr:rowOff>114300</xdr:rowOff>
    </xdr:from>
    <xdr:to>
      <xdr:col>4</xdr:col>
      <xdr:colOff>2383155</xdr:colOff>
      <xdr:row>10</xdr:row>
      <xdr:rowOff>133350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 flipV="1">
          <a:off x="2640330" y="1333500"/>
          <a:ext cx="1600200" cy="5048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1821180</xdr:colOff>
      <xdr:row>8</xdr:row>
      <xdr:rowOff>123825</xdr:rowOff>
    </xdr:from>
    <xdr:to>
      <xdr:col>4</xdr:col>
      <xdr:colOff>2154555</xdr:colOff>
      <xdr:row>12</xdr:row>
      <xdr:rowOff>123825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3678555" y="1504950"/>
          <a:ext cx="333375" cy="6477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12</xdr:row>
      <xdr:rowOff>114300</xdr:rowOff>
    </xdr:from>
    <xdr:to>
      <xdr:col>4</xdr:col>
      <xdr:colOff>2173605</xdr:colOff>
      <xdr:row>14</xdr:row>
      <xdr:rowOff>104775</xdr:rowOff>
    </xdr:to>
    <xdr:sp macro="" textlink="">
      <xdr:nvSpPr>
        <xdr:cNvPr id="7" name="Line 5"/>
        <xdr:cNvSpPr>
          <a:spLocks noChangeShapeType="1"/>
        </xdr:cNvSpPr>
      </xdr:nvSpPr>
      <xdr:spPr bwMode="auto">
        <a:xfrm flipH="1">
          <a:off x="2630805" y="2143125"/>
          <a:ext cx="1400175" cy="3143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17</xdr:row>
      <xdr:rowOff>20955</xdr:rowOff>
    </xdr:from>
    <xdr:to>
      <xdr:col>4</xdr:col>
      <xdr:colOff>2030730</xdr:colOff>
      <xdr:row>17</xdr:row>
      <xdr:rowOff>20955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H="1">
          <a:off x="2630805" y="2859405"/>
          <a:ext cx="125730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925830</xdr:colOff>
      <xdr:row>17</xdr:row>
      <xdr:rowOff>20955</xdr:rowOff>
    </xdr:from>
    <xdr:to>
      <xdr:col>4</xdr:col>
      <xdr:colOff>2040255</xdr:colOff>
      <xdr:row>21</xdr:row>
      <xdr:rowOff>59055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H="1">
          <a:off x="2783205" y="2859405"/>
          <a:ext cx="1114425" cy="6858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2145030</xdr:colOff>
      <xdr:row>12</xdr:row>
      <xdr:rowOff>114300</xdr:rowOff>
    </xdr:from>
    <xdr:to>
      <xdr:col>4</xdr:col>
      <xdr:colOff>3145155</xdr:colOff>
      <xdr:row>13</xdr:row>
      <xdr:rowOff>123825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4002405" y="2143125"/>
          <a:ext cx="1000125" cy="1714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2040255</xdr:colOff>
      <xdr:row>17</xdr:row>
      <xdr:rowOff>30480</xdr:rowOff>
    </xdr:from>
    <xdr:to>
      <xdr:col>4</xdr:col>
      <xdr:colOff>2573655</xdr:colOff>
      <xdr:row>20</xdr:row>
      <xdr:rowOff>59055</xdr:rowOff>
    </xdr:to>
    <xdr:sp macro="" textlink="">
      <xdr:nvSpPr>
        <xdr:cNvPr id="11" name="Line 9"/>
        <xdr:cNvSpPr>
          <a:spLocks noChangeShapeType="1"/>
        </xdr:cNvSpPr>
      </xdr:nvSpPr>
      <xdr:spPr bwMode="auto">
        <a:xfrm>
          <a:off x="3897630" y="2868930"/>
          <a:ext cx="533400" cy="5143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906780</xdr:colOff>
      <xdr:row>17</xdr:row>
      <xdr:rowOff>30480</xdr:rowOff>
    </xdr:from>
    <xdr:ext cx="485967" cy="141001"/>
    <xdr:sp macro="" textlink="">
      <xdr:nvSpPr>
        <xdr:cNvPr id="13" name="Texto 14"/>
        <xdr:cNvSpPr txBox="1">
          <a:spLocks noChangeArrowheads="1"/>
        </xdr:cNvSpPr>
      </xdr:nvSpPr>
      <xdr:spPr bwMode="auto">
        <a:xfrm>
          <a:off x="2764155" y="2868930"/>
          <a:ext cx="485967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Guadiana</a:t>
          </a:r>
        </a:p>
      </xdr:txBody>
    </xdr:sp>
    <xdr:clientData/>
  </xdr:oneCellAnchor>
  <xdr:oneCellAnchor>
    <xdr:from>
      <xdr:col>4</xdr:col>
      <xdr:colOff>1192530</xdr:colOff>
      <xdr:row>7</xdr:row>
      <xdr:rowOff>114300</xdr:rowOff>
    </xdr:from>
    <xdr:ext cx="286360" cy="141001"/>
    <xdr:sp macro="" textlink="">
      <xdr:nvSpPr>
        <xdr:cNvPr id="15" name="Texto 11"/>
        <xdr:cNvSpPr txBox="1">
          <a:spLocks noChangeArrowheads="1"/>
        </xdr:cNvSpPr>
      </xdr:nvSpPr>
      <xdr:spPr bwMode="auto">
        <a:xfrm>
          <a:off x="3049905" y="1333500"/>
          <a:ext cx="28636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Norte</a:t>
          </a:r>
        </a:p>
      </xdr:txBody>
    </xdr:sp>
    <xdr:clientData/>
  </xdr:oneCellAnchor>
  <xdr:twoCellAnchor>
    <xdr:from>
      <xdr:col>4</xdr:col>
      <xdr:colOff>226841</xdr:colOff>
      <xdr:row>8</xdr:row>
      <xdr:rowOff>13017</xdr:rowOff>
    </xdr:from>
    <xdr:to>
      <xdr:col>4</xdr:col>
      <xdr:colOff>255416</xdr:colOff>
      <xdr:row>10</xdr:row>
      <xdr:rowOff>55517</xdr:rowOff>
    </xdr:to>
    <xdr:sp macro="" textlink="">
      <xdr:nvSpPr>
        <xdr:cNvPr id="20" name="Rectangle 42"/>
        <xdr:cNvSpPr>
          <a:spLocks noChangeArrowheads="1"/>
        </xdr:cNvSpPr>
      </xdr:nvSpPr>
      <xdr:spPr bwMode="auto">
        <a:xfrm>
          <a:off x="2084216" y="1386205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527244</xdr:colOff>
      <xdr:row>8</xdr:row>
      <xdr:rowOff>14604</xdr:rowOff>
    </xdr:from>
    <xdr:to>
      <xdr:col>4</xdr:col>
      <xdr:colOff>555819</xdr:colOff>
      <xdr:row>10</xdr:row>
      <xdr:rowOff>57104</xdr:rowOff>
    </xdr:to>
    <xdr:sp macro="" textlink="">
      <xdr:nvSpPr>
        <xdr:cNvPr id="23" name="Rectangle 51"/>
        <xdr:cNvSpPr>
          <a:spLocks noChangeArrowheads="1"/>
        </xdr:cNvSpPr>
      </xdr:nvSpPr>
      <xdr:spPr bwMode="auto">
        <a:xfrm>
          <a:off x="2384619" y="1387792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2253888</xdr:colOff>
      <xdr:row>10</xdr:row>
      <xdr:rowOff>61775</xdr:rowOff>
    </xdr:from>
    <xdr:to>
      <xdr:col>4</xdr:col>
      <xdr:colOff>2282463</xdr:colOff>
      <xdr:row>12</xdr:row>
      <xdr:rowOff>95203</xdr:rowOff>
    </xdr:to>
    <xdr:sp macro="" textlink="">
      <xdr:nvSpPr>
        <xdr:cNvPr id="26" name="Rectangle 56"/>
        <xdr:cNvSpPr>
          <a:spLocks noChangeArrowheads="1"/>
        </xdr:cNvSpPr>
      </xdr:nvSpPr>
      <xdr:spPr bwMode="auto">
        <a:xfrm>
          <a:off x="4111263" y="1769471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2568212</xdr:colOff>
      <xdr:row>10</xdr:row>
      <xdr:rowOff>68579</xdr:rowOff>
    </xdr:from>
    <xdr:to>
      <xdr:col>4</xdr:col>
      <xdr:colOff>2596787</xdr:colOff>
      <xdr:row>12</xdr:row>
      <xdr:rowOff>102007</xdr:rowOff>
    </xdr:to>
    <xdr:sp macro="" textlink="">
      <xdr:nvSpPr>
        <xdr:cNvPr id="29" name="Rectangle 61"/>
        <xdr:cNvSpPr>
          <a:spLocks noChangeArrowheads="1"/>
        </xdr:cNvSpPr>
      </xdr:nvSpPr>
      <xdr:spPr bwMode="auto">
        <a:xfrm>
          <a:off x="4425587" y="1776275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2106930</xdr:colOff>
      <xdr:row>15</xdr:row>
      <xdr:rowOff>38100</xdr:rowOff>
    </xdr:from>
    <xdr:to>
      <xdr:col>4</xdr:col>
      <xdr:colOff>2135505</xdr:colOff>
      <xdr:row>17</xdr:row>
      <xdr:rowOff>71529</xdr:rowOff>
    </xdr:to>
    <xdr:sp macro="" textlink="">
      <xdr:nvSpPr>
        <xdr:cNvPr id="32" name="Rectangle 66"/>
        <xdr:cNvSpPr>
          <a:spLocks noChangeArrowheads="1"/>
        </xdr:cNvSpPr>
      </xdr:nvSpPr>
      <xdr:spPr bwMode="auto">
        <a:xfrm>
          <a:off x="3964305" y="2562225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2402205</xdr:colOff>
      <xdr:row>15</xdr:row>
      <xdr:rowOff>38100</xdr:rowOff>
    </xdr:from>
    <xdr:to>
      <xdr:col>4</xdr:col>
      <xdr:colOff>2430780</xdr:colOff>
      <xdr:row>17</xdr:row>
      <xdr:rowOff>71529</xdr:rowOff>
    </xdr:to>
    <xdr:sp macro="" textlink="">
      <xdr:nvSpPr>
        <xdr:cNvPr id="34" name="Rectangle 71"/>
        <xdr:cNvSpPr>
          <a:spLocks noChangeArrowheads="1"/>
        </xdr:cNvSpPr>
      </xdr:nvSpPr>
      <xdr:spPr bwMode="auto">
        <a:xfrm>
          <a:off x="4259580" y="2562225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18</xdr:row>
      <xdr:rowOff>123824</xdr:rowOff>
    </xdr:from>
    <xdr:to>
      <xdr:col>4</xdr:col>
      <xdr:colOff>1516380</xdr:colOff>
      <xdr:row>20</xdr:row>
      <xdr:rowOff>157252</xdr:rowOff>
    </xdr:to>
    <xdr:sp macro="" textlink="">
      <xdr:nvSpPr>
        <xdr:cNvPr id="37" name="Rectangle 76"/>
        <xdr:cNvSpPr>
          <a:spLocks noChangeArrowheads="1"/>
        </xdr:cNvSpPr>
      </xdr:nvSpPr>
      <xdr:spPr bwMode="auto">
        <a:xfrm>
          <a:off x="3345180" y="3137806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1792605</xdr:colOff>
      <xdr:row>18</xdr:row>
      <xdr:rowOff>123824</xdr:rowOff>
    </xdr:from>
    <xdr:to>
      <xdr:col>4</xdr:col>
      <xdr:colOff>1821180</xdr:colOff>
      <xdr:row>20</xdr:row>
      <xdr:rowOff>157252</xdr:rowOff>
    </xdr:to>
    <xdr:sp macro="" textlink="">
      <xdr:nvSpPr>
        <xdr:cNvPr id="39" name="Rectangle 81"/>
        <xdr:cNvSpPr>
          <a:spLocks noChangeArrowheads="1"/>
        </xdr:cNvSpPr>
      </xdr:nvSpPr>
      <xdr:spPr bwMode="auto">
        <a:xfrm>
          <a:off x="3649980" y="3137806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811530</xdr:colOff>
      <xdr:row>18</xdr:row>
      <xdr:rowOff>59054</xdr:rowOff>
    </xdr:from>
    <xdr:to>
      <xdr:col>4</xdr:col>
      <xdr:colOff>840105</xdr:colOff>
      <xdr:row>20</xdr:row>
      <xdr:rowOff>92482</xdr:rowOff>
    </xdr:to>
    <xdr:sp macro="" textlink="">
      <xdr:nvSpPr>
        <xdr:cNvPr id="41" name="Rectangle 86"/>
        <xdr:cNvSpPr>
          <a:spLocks noChangeArrowheads="1"/>
        </xdr:cNvSpPr>
      </xdr:nvSpPr>
      <xdr:spPr bwMode="auto">
        <a:xfrm>
          <a:off x="2668905" y="3073036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3028950</xdr:colOff>
      <xdr:row>24</xdr:row>
      <xdr:rowOff>28574</xdr:rowOff>
    </xdr:from>
    <xdr:to>
      <xdr:col>4</xdr:col>
      <xdr:colOff>3057525</xdr:colOff>
      <xdr:row>26</xdr:row>
      <xdr:rowOff>62002</xdr:rowOff>
    </xdr:to>
    <xdr:sp macro="" textlink="">
      <xdr:nvSpPr>
        <xdr:cNvPr id="44" name="Rectangle 91"/>
        <xdr:cNvSpPr>
          <a:spLocks noChangeArrowheads="1"/>
        </xdr:cNvSpPr>
      </xdr:nvSpPr>
      <xdr:spPr bwMode="auto">
        <a:xfrm>
          <a:off x="4886325" y="4022270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2533650</xdr:colOff>
      <xdr:row>24</xdr:row>
      <xdr:rowOff>28574</xdr:rowOff>
    </xdr:from>
    <xdr:to>
      <xdr:col>4</xdr:col>
      <xdr:colOff>2562225</xdr:colOff>
      <xdr:row>26</xdr:row>
      <xdr:rowOff>62002</xdr:rowOff>
    </xdr:to>
    <xdr:sp macro="" textlink="">
      <xdr:nvSpPr>
        <xdr:cNvPr id="47" name="Rectangle 96"/>
        <xdr:cNvSpPr>
          <a:spLocks noChangeArrowheads="1"/>
        </xdr:cNvSpPr>
      </xdr:nvSpPr>
      <xdr:spPr bwMode="auto">
        <a:xfrm>
          <a:off x="4391025" y="4000499"/>
          <a:ext cx="28575" cy="357278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868680</xdr:colOff>
      <xdr:row>11</xdr:row>
      <xdr:rowOff>90804</xdr:rowOff>
    </xdr:from>
    <xdr:to>
      <xdr:col>4</xdr:col>
      <xdr:colOff>897255</xdr:colOff>
      <xdr:row>13</xdr:row>
      <xdr:rowOff>133304</xdr:rowOff>
    </xdr:to>
    <xdr:sp macro="" textlink="">
      <xdr:nvSpPr>
        <xdr:cNvPr id="50" name="Rectangle 101"/>
        <xdr:cNvSpPr>
          <a:spLocks noChangeArrowheads="1"/>
        </xdr:cNvSpPr>
      </xdr:nvSpPr>
      <xdr:spPr bwMode="auto">
        <a:xfrm>
          <a:off x="2726055" y="1940242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1173480</xdr:colOff>
      <xdr:row>11</xdr:row>
      <xdr:rowOff>90804</xdr:rowOff>
    </xdr:from>
    <xdr:to>
      <xdr:col>4</xdr:col>
      <xdr:colOff>1202055</xdr:colOff>
      <xdr:row>13</xdr:row>
      <xdr:rowOff>133304</xdr:rowOff>
    </xdr:to>
    <xdr:sp macro="" textlink="">
      <xdr:nvSpPr>
        <xdr:cNvPr id="53" name="Rectangle 106"/>
        <xdr:cNvSpPr>
          <a:spLocks noChangeArrowheads="1"/>
        </xdr:cNvSpPr>
      </xdr:nvSpPr>
      <xdr:spPr bwMode="auto">
        <a:xfrm>
          <a:off x="3030855" y="1940242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3505200</xdr:colOff>
      <xdr:row>24</xdr:row>
      <xdr:rowOff>28574</xdr:rowOff>
    </xdr:from>
    <xdr:to>
      <xdr:col>4</xdr:col>
      <xdr:colOff>3533775</xdr:colOff>
      <xdr:row>26</xdr:row>
      <xdr:rowOff>62002</xdr:rowOff>
    </xdr:to>
    <xdr:sp macro="" textlink="">
      <xdr:nvSpPr>
        <xdr:cNvPr id="56" name="Rectangle 111"/>
        <xdr:cNvSpPr>
          <a:spLocks noChangeArrowheads="1"/>
        </xdr:cNvSpPr>
      </xdr:nvSpPr>
      <xdr:spPr bwMode="auto">
        <a:xfrm>
          <a:off x="5362575" y="4022270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1647825</xdr:colOff>
      <xdr:row>24</xdr:row>
      <xdr:rowOff>0</xdr:rowOff>
    </xdr:from>
    <xdr:to>
      <xdr:col>4</xdr:col>
      <xdr:colOff>2543175</xdr:colOff>
      <xdr:row>25</xdr:row>
      <xdr:rowOff>19050</xdr:rowOff>
    </xdr:to>
    <xdr:sp macro="" textlink="">
      <xdr:nvSpPr>
        <xdr:cNvPr id="57" name="Texto 239"/>
        <xdr:cNvSpPr txBox="1">
          <a:spLocks noChangeArrowheads="1"/>
        </xdr:cNvSpPr>
      </xdr:nvSpPr>
      <xdr:spPr bwMode="auto">
        <a:xfrm>
          <a:off x="3505200" y="3924300"/>
          <a:ext cx="895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Reservas (GWh)</a:t>
          </a:r>
        </a:p>
      </xdr:txBody>
    </xdr:sp>
    <xdr:clientData/>
  </xdr:twoCellAnchor>
  <xdr:twoCellAnchor>
    <xdr:from>
      <xdr:col>4</xdr:col>
      <xdr:colOff>1647825</xdr:colOff>
      <xdr:row>25</xdr:row>
      <xdr:rowOff>66675</xdr:rowOff>
    </xdr:from>
    <xdr:to>
      <xdr:col>4</xdr:col>
      <xdr:colOff>2543175</xdr:colOff>
      <xdr:row>26</xdr:row>
      <xdr:rowOff>76200</xdr:rowOff>
    </xdr:to>
    <xdr:sp macro="" textlink="">
      <xdr:nvSpPr>
        <xdr:cNvPr id="58" name="Texto 239"/>
        <xdr:cNvSpPr txBox="1">
          <a:spLocks noChangeArrowheads="1"/>
        </xdr:cNvSpPr>
      </xdr:nvSpPr>
      <xdr:spPr bwMode="auto">
        <a:xfrm>
          <a:off x="3505200" y="4152900"/>
          <a:ext cx="8953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Llenado (%)</a:t>
          </a:r>
        </a:p>
      </xdr:txBody>
    </xdr:sp>
    <xdr:clientData/>
  </xdr:twoCellAnchor>
  <xdr:twoCellAnchor>
    <xdr:from>
      <xdr:col>4</xdr:col>
      <xdr:colOff>2495550</xdr:colOff>
      <xdr:row>21</xdr:row>
      <xdr:rowOff>123825</xdr:rowOff>
    </xdr:from>
    <xdr:to>
      <xdr:col>4</xdr:col>
      <xdr:colOff>3886200</xdr:colOff>
      <xdr:row>24</xdr:row>
      <xdr:rowOff>9525</xdr:rowOff>
    </xdr:to>
    <xdr:sp macro="" textlink="">
      <xdr:nvSpPr>
        <xdr:cNvPr id="59" name="Texto 239"/>
        <xdr:cNvSpPr txBox="1">
          <a:spLocks noChangeArrowheads="1"/>
        </xdr:cNvSpPr>
      </xdr:nvSpPr>
      <xdr:spPr bwMode="auto">
        <a:xfrm>
          <a:off x="4352925" y="3609975"/>
          <a:ext cx="13906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Régimen   Régimen                   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anual         hiperanual  Total     </a:t>
          </a:r>
        </a:p>
      </xdr:txBody>
    </xdr:sp>
    <xdr:clientData/>
  </xdr:twoCellAnchor>
  <xdr:twoCellAnchor>
    <xdr:from>
      <xdr:col>4</xdr:col>
      <xdr:colOff>845233</xdr:colOff>
      <xdr:row>8</xdr:row>
      <xdr:rowOff>9768</xdr:rowOff>
    </xdr:from>
    <xdr:to>
      <xdr:col>4</xdr:col>
      <xdr:colOff>873808</xdr:colOff>
      <xdr:row>10</xdr:row>
      <xdr:rowOff>52268</xdr:rowOff>
    </xdr:to>
    <xdr:sp macro="" textlink="">
      <xdr:nvSpPr>
        <xdr:cNvPr id="63" name="Rectangle 51"/>
        <xdr:cNvSpPr>
          <a:spLocks noChangeArrowheads="1"/>
        </xdr:cNvSpPr>
      </xdr:nvSpPr>
      <xdr:spPr bwMode="auto">
        <a:xfrm>
          <a:off x="2702608" y="1382956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1503680</xdr:colOff>
      <xdr:row>11</xdr:row>
      <xdr:rowOff>71437</xdr:rowOff>
    </xdr:from>
    <xdr:to>
      <xdr:col>4</xdr:col>
      <xdr:colOff>1532255</xdr:colOff>
      <xdr:row>13</xdr:row>
      <xdr:rowOff>113937</xdr:rowOff>
    </xdr:to>
    <xdr:sp macro="" textlink="">
      <xdr:nvSpPr>
        <xdr:cNvPr id="66" name="Rectangle 51"/>
        <xdr:cNvSpPr>
          <a:spLocks noChangeArrowheads="1"/>
        </xdr:cNvSpPr>
      </xdr:nvSpPr>
      <xdr:spPr bwMode="auto">
        <a:xfrm>
          <a:off x="3361055" y="1920875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2878455</xdr:colOff>
      <xdr:row>10</xdr:row>
      <xdr:rowOff>66674</xdr:rowOff>
    </xdr:from>
    <xdr:to>
      <xdr:col>4</xdr:col>
      <xdr:colOff>2907030</xdr:colOff>
      <xdr:row>12</xdr:row>
      <xdr:rowOff>100102</xdr:rowOff>
    </xdr:to>
    <xdr:sp macro="" textlink="">
      <xdr:nvSpPr>
        <xdr:cNvPr id="69" name="Rectangle 61"/>
        <xdr:cNvSpPr>
          <a:spLocks noChangeArrowheads="1"/>
        </xdr:cNvSpPr>
      </xdr:nvSpPr>
      <xdr:spPr bwMode="auto">
        <a:xfrm>
          <a:off x="4735830" y="1771649"/>
          <a:ext cx="28575" cy="357278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2707005</xdr:colOff>
      <xdr:row>15</xdr:row>
      <xdr:rowOff>38100</xdr:rowOff>
    </xdr:from>
    <xdr:to>
      <xdr:col>4</xdr:col>
      <xdr:colOff>2735580</xdr:colOff>
      <xdr:row>17</xdr:row>
      <xdr:rowOff>71529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4564380" y="2562225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2097405</xdr:colOff>
      <xdr:row>18</xdr:row>
      <xdr:rowOff>125729</xdr:rowOff>
    </xdr:from>
    <xdr:to>
      <xdr:col>4</xdr:col>
      <xdr:colOff>2125980</xdr:colOff>
      <xdr:row>20</xdr:row>
      <xdr:rowOff>159157</xdr:rowOff>
    </xdr:to>
    <xdr:sp macro="" textlink="">
      <xdr:nvSpPr>
        <xdr:cNvPr id="75" name="Rectangle 81"/>
        <xdr:cNvSpPr>
          <a:spLocks noChangeArrowheads="1"/>
        </xdr:cNvSpPr>
      </xdr:nvSpPr>
      <xdr:spPr bwMode="auto">
        <a:xfrm>
          <a:off x="3954780" y="3139711"/>
          <a:ext cx="28575" cy="3600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251143</xdr:colOff>
      <xdr:row>8</xdr:row>
      <xdr:rowOff>125413</xdr:rowOff>
    </xdr:from>
    <xdr:to>
      <xdr:col>4</xdr:col>
      <xdr:colOff>503143</xdr:colOff>
      <xdr:row>10</xdr:row>
      <xdr:rowOff>52713</xdr:rowOff>
    </xdr:to>
    <xdr:sp macro="" textlink="'Data 3'!F70">
      <xdr:nvSpPr>
        <xdr:cNvPr id="100" name="Text Box 45"/>
        <xdr:cNvSpPr txBox="1">
          <a:spLocks noChangeArrowheads="1" noTextEdit="1"/>
        </xdr:cNvSpPr>
      </xdr:nvSpPr>
      <xdr:spPr bwMode="auto">
        <a:xfrm>
          <a:off x="2108518" y="1498601"/>
          <a:ext cx="252000" cy="2448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7F4F971-DEA8-4716-8C9B-4D424A1CDFE2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68,2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557530</xdr:colOff>
      <xdr:row>8</xdr:row>
      <xdr:rowOff>131762</xdr:rowOff>
    </xdr:from>
    <xdr:to>
      <xdr:col>4</xdr:col>
      <xdr:colOff>809530</xdr:colOff>
      <xdr:row>10</xdr:row>
      <xdr:rowOff>55462</xdr:rowOff>
    </xdr:to>
    <xdr:sp macro="" textlink="'Data 3'!H70">
      <xdr:nvSpPr>
        <xdr:cNvPr id="103" name="Text Box 49"/>
        <xdr:cNvSpPr txBox="1">
          <a:spLocks noChangeArrowheads="1" noTextEdit="1"/>
        </xdr:cNvSpPr>
      </xdr:nvSpPr>
      <xdr:spPr bwMode="auto">
        <a:xfrm>
          <a:off x="2414905" y="1504950"/>
          <a:ext cx="252000" cy="2412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B5FEBE96-A646-4C6F-A3A0-BA76EB9748A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66,6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875030</xdr:colOff>
      <xdr:row>8</xdr:row>
      <xdr:rowOff>127000</xdr:rowOff>
    </xdr:from>
    <xdr:to>
      <xdr:col>4</xdr:col>
      <xdr:colOff>1153014</xdr:colOff>
      <xdr:row>10</xdr:row>
      <xdr:rowOff>54300</xdr:rowOff>
    </xdr:to>
    <xdr:sp macro="" textlink="'Data 3'!J70">
      <xdr:nvSpPr>
        <xdr:cNvPr id="104" name="Text Box 109"/>
        <xdr:cNvSpPr txBox="1">
          <a:spLocks noChangeArrowheads="1" noTextEdit="1"/>
        </xdr:cNvSpPr>
      </xdr:nvSpPr>
      <xdr:spPr bwMode="auto">
        <a:xfrm>
          <a:off x="2732405" y="1500188"/>
          <a:ext cx="277984" cy="2448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505EADB-DBBC-4D23-88BC-B2048BC480EB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67,8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230505</xdr:colOff>
      <xdr:row>7</xdr:row>
      <xdr:rowOff>57150</xdr:rowOff>
    </xdr:from>
    <xdr:to>
      <xdr:col>4</xdr:col>
      <xdr:colOff>554355</xdr:colOff>
      <xdr:row>8</xdr:row>
      <xdr:rowOff>95250</xdr:rowOff>
    </xdr:to>
    <xdr:sp macro="" textlink="'Data 3'!G70">
      <xdr:nvSpPr>
        <xdr:cNvPr id="105" name="Texto 239"/>
        <xdr:cNvSpPr txBox="1">
          <a:spLocks noChangeArrowheads="1" noTextEdit="1"/>
        </xdr:cNvSpPr>
      </xdr:nvSpPr>
      <xdr:spPr bwMode="auto">
        <a:xfrm>
          <a:off x="2087880" y="1271588"/>
          <a:ext cx="323850" cy="196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24E62CA-E3B0-4332-8273-CBE9A2EA6AB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1.737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558018</xdr:colOff>
      <xdr:row>7</xdr:row>
      <xdr:rowOff>45427</xdr:rowOff>
    </xdr:from>
    <xdr:to>
      <xdr:col>4</xdr:col>
      <xdr:colOff>881868</xdr:colOff>
      <xdr:row>8</xdr:row>
      <xdr:rowOff>83527</xdr:rowOff>
    </xdr:to>
    <xdr:sp macro="" textlink="'Data 3'!I70">
      <xdr:nvSpPr>
        <xdr:cNvPr id="106" name="Texto 239"/>
        <xdr:cNvSpPr txBox="1">
          <a:spLocks noChangeArrowheads="1" noTextEdit="1"/>
        </xdr:cNvSpPr>
      </xdr:nvSpPr>
      <xdr:spPr bwMode="auto">
        <a:xfrm>
          <a:off x="2415393" y="1264627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8B3F277-6782-4ED2-BE5A-4EF20380975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605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881430</xdr:colOff>
      <xdr:row>7</xdr:row>
      <xdr:rowOff>41031</xdr:rowOff>
    </xdr:from>
    <xdr:to>
      <xdr:col>4</xdr:col>
      <xdr:colOff>1205280</xdr:colOff>
      <xdr:row>8</xdr:row>
      <xdr:rowOff>79131</xdr:rowOff>
    </xdr:to>
    <xdr:sp macro="" textlink="'Data 3'!K70">
      <xdr:nvSpPr>
        <xdr:cNvPr id="107" name="Texto 239"/>
        <xdr:cNvSpPr txBox="1">
          <a:spLocks noChangeArrowheads="1" noTextEdit="1"/>
        </xdr:cNvSpPr>
      </xdr:nvSpPr>
      <xdr:spPr bwMode="auto">
        <a:xfrm>
          <a:off x="2738805" y="1260231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41D0F1C-F015-4865-AF97-225A7EDCCE1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2.342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1497330</xdr:colOff>
      <xdr:row>7</xdr:row>
      <xdr:rowOff>104775</xdr:rowOff>
    </xdr:from>
    <xdr:to>
      <xdr:col>4</xdr:col>
      <xdr:colOff>1821180</xdr:colOff>
      <xdr:row>8</xdr:row>
      <xdr:rowOff>142875</xdr:rowOff>
    </xdr:to>
    <xdr:sp macro="" textlink="'Data 3'!E70">
      <xdr:nvSpPr>
        <xdr:cNvPr id="108" name="Texto 239"/>
        <xdr:cNvSpPr txBox="1">
          <a:spLocks noChangeArrowheads="1" noTextEdit="1"/>
        </xdr:cNvSpPr>
      </xdr:nvSpPr>
      <xdr:spPr bwMode="auto">
        <a:xfrm>
          <a:off x="3354705" y="13239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AA9071-48BF-4505-8727-2AC73EFF86EF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5.205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1743075</xdr:colOff>
      <xdr:row>7</xdr:row>
      <xdr:rowOff>85725</xdr:rowOff>
    </xdr:from>
    <xdr:ext cx="390525" cy="180975"/>
    <xdr:sp macro="" textlink="">
      <xdr:nvSpPr>
        <xdr:cNvPr id="110" name="CuadroTexto 109"/>
        <xdr:cNvSpPr txBox="1"/>
      </xdr:nvSpPr>
      <xdr:spPr>
        <a:xfrm>
          <a:off x="3600450" y="130492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898525</xdr:colOff>
      <xdr:row>12</xdr:row>
      <xdr:rowOff>41274</xdr:rowOff>
    </xdr:from>
    <xdr:to>
      <xdr:col>4</xdr:col>
      <xdr:colOff>1150525</xdr:colOff>
      <xdr:row>13</xdr:row>
      <xdr:rowOff>138124</xdr:rowOff>
    </xdr:to>
    <xdr:sp macro="" textlink="'Data 3'!F71">
      <xdr:nvSpPr>
        <xdr:cNvPr id="111" name="Text Box 99"/>
        <xdr:cNvSpPr txBox="1">
          <a:spLocks noChangeArrowheads="1" noTextEdit="1"/>
        </xdr:cNvSpPr>
      </xdr:nvSpPr>
      <xdr:spPr bwMode="auto">
        <a:xfrm>
          <a:off x="2755900" y="2049462"/>
          <a:ext cx="252000" cy="2556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230AC9F-2FA0-4E85-A16B-3091EC8D354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70,8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1200150</xdr:colOff>
      <xdr:row>12</xdr:row>
      <xdr:rowOff>85725</xdr:rowOff>
    </xdr:from>
    <xdr:to>
      <xdr:col>4</xdr:col>
      <xdr:colOff>1452150</xdr:colOff>
      <xdr:row>13</xdr:row>
      <xdr:rowOff>132600</xdr:rowOff>
    </xdr:to>
    <xdr:sp macro="" textlink="'Data 3'!H71">
      <xdr:nvSpPr>
        <xdr:cNvPr id="112" name="Text Box 104"/>
        <xdr:cNvSpPr txBox="1">
          <a:spLocks noChangeArrowheads="1" noTextEdit="1"/>
        </xdr:cNvSpPr>
      </xdr:nvSpPr>
      <xdr:spPr bwMode="auto">
        <a:xfrm>
          <a:off x="3057525" y="2114550"/>
          <a:ext cx="252000" cy="2088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E768463A-88C4-4CE3-BD6E-8E68FB2741F3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57,9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1533525</xdr:colOff>
      <xdr:row>12</xdr:row>
      <xdr:rowOff>57150</xdr:rowOff>
    </xdr:from>
    <xdr:to>
      <xdr:col>4</xdr:col>
      <xdr:colOff>1785525</xdr:colOff>
      <xdr:row>13</xdr:row>
      <xdr:rowOff>118425</xdr:rowOff>
    </xdr:to>
    <xdr:sp macro="" textlink="'Data 3'!J71">
      <xdr:nvSpPr>
        <xdr:cNvPr id="113" name="Text Box 109"/>
        <xdr:cNvSpPr txBox="1">
          <a:spLocks noChangeArrowheads="1" noTextEdit="1"/>
        </xdr:cNvSpPr>
      </xdr:nvSpPr>
      <xdr:spPr bwMode="auto">
        <a:xfrm>
          <a:off x="3390900" y="2085975"/>
          <a:ext cx="252000" cy="2232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191A7EB-3DC3-456D-8743-462A9276EE5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62,4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1230630</xdr:colOff>
      <xdr:row>9</xdr:row>
      <xdr:rowOff>107950</xdr:rowOff>
    </xdr:from>
    <xdr:ext cx="314830" cy="141001"/>
    <xdr:sp macro="" textlink="">
      <xdr:nvSpPr>
        <xdr:cNvPr id="114" name="Texto 13"/>
        <xdr:cNvSpPr txBox="1">
          <a:spLocks noChangeArrowheads="1"/>
        </xdr:cNvSpPr>
      </xdr:nvSpPr>
      <xdr:spPr bwMode="auto">
        <a:xfrm>
          <a:off x="3088005" y="1651000"/>
          <a:ext cx="31483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Duero</a:t>
          </a:r>
        </a:p>
      </xdr:txBody>
    </xdr:sp>
    <xdr:clientData/>
  </xdr:oneCellAnchor>
  <xdr:twoCellAnchor>
    <xdr:from>
      <xdr:col>4</xdr:col>
      <xdr:colOff>1571625</xdr:colOff>
      <xdr:row>9</xdr:row>
      <xdr:rowOff>123825</xdr:rowOff>
    </xdr:from>
    <xdr:to>
      <xdr:col>4</xdr:col>
      <xdr:colOff>1895475</xdr:colOff>
      <xdr:row>11</xdr:row>
      <xdr:rowOff>0</xdr:rowOff>
    </xdr:to>
    <xdr:sp macro="" textlink="'Data 3'!E71">
      <xdr:nvSpPr>
        <xdr:cNvPr id="115" name="Texto 239"/>
        <xdr:cNvSpPr txBox="1">
          <a:spLocks noChangeArrowheads="1" noTextEdit="1"/>
        </xdr:cNvSpPr>
      </xdr:nvSpPr>
      <xdr:spPr bwMode="auto">
        <a:xfrm>
          <a:off x="3429000" y="16668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4F5CE4-FB93-4442-A501-582E45EE40C3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3.968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1800224</xdr:colOff>
      <xdr:row>9</xdr:row>
      <xdr:rowOff>95250</xdr:rowOff>
    </xdr:from>
    <xdr:ext cx="390525" cy="180975"/>
    <xdr:sp macro="" textlink="">
      <xdr:nvSpPr>
        <xdr:cNvPr id="116" name="CuadroTexto 115"/>
        <xdr:cNvSpPr txBox="1"/>
      </xdr:nvSpPr>
      <xdr:spPr>
        <a:xfrm>
          <a:off x="3657599" y="163830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876300</xdr:colOff>
      <xdr:row>11</xdr:row>
      <xdr:rowOff>9525</xdr:rowOff>
    </xdr:from>
    <xdr:to>
      <xdr:col>4</xdr:col>
      <xdr:colOff>1200150</xdr:colOff>
      <xdr:row>11</xdr:row>
      <xdr:rowOff>133350</xdr:rowOff>
    </xdr:to>
    <xdr:sp macro="" textlink="'Data 3'!G71">
      <xdr:nvSpPr>
        <xdr:cNvPr id="117" name="Texto 239"/>
        <xdr:cNvSpPr txBox="1">
          <a:spLocks noChangeArrowheads="1" noTextEdit="1"/>
        </xdr:cNvSpPr>
      </xdr:nvSpPr>
      <xdr:spPr bwMode="auto">
        <a:xfrm>
          <a:off x="2733675" y="1876425"/>
          <a:ext cx="3238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59F481-CAFA-406E-A70B-1E6C8CF70DD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1.190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1200150</xdr:colOff>
      <xdr:row>11</xdr:row>
      <xdr:rowOff>9525</xdr:rowOff>
    </xdr:from>
    <xdr:to>
      <xdr:col>4</xdr:col>
      <xdr:colOff>1524000</xdr:colOff>
      <xdr:row>12</xdr:row>
      <xdr:rowOff>49530</xdr:rowOff>
    </xdr:to>
    <xdr:sp macro="" textlink="'Data 3'!I71">
      <xdr:nvSpPr>
        <xdr:cNvPr id="118" name="Texto 239"/>
        <xdr:cNvSpPr txBox="1">
          <a:spLocks noChangeArrowheads="1" noTextEdit="1"/>
        </xdr:cNvSpPr>
      </xdr:nvSpPr>
      <xdr:spPr bwMode="auto">
        <a:xfrm>
          <a:off x="3057525" y="18764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4138D50-6D4D-456E-AA82-1CB80A319DE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1.807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1524000</xdr:colOff>
      <xdr:row>11</xdr:row>
      <xdr:rowOff>9525</xdr:rowOff>
    </xdr:from>
    <xdr:to>
      <xdr:col>4</xdr:col>
      <xdr:colOff>1847850</xdr:colOff>
      <xdr:row>11</xdr:row>
      <xdr:rowOff>142875</xdr:rowOff>
    </xdr:to>
    <xdr:sp macro="" textlink="'Data 3'!K71">
      <xdr:nvSpPr>
        <xdr:cNvPr id="119" name="Texto 239"/>
        <xdr:cNvSpPr txBox="1">
          <a:spLocks noChangeArrowheads="1" noTextEdit="1"/>
        </xdr:cNvSpPr>
      </xdr:nvSpPr>
      <xdr:spPr bwMode="auto">
        <a:xfrm>
          <a:off x="3381375" y="1876425"/>
          <a:ext cx="3238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E9E32E-8816-4613-A25C-1AD1886713B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2.997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2268855</xdr:colOff>
      <xdr:row>8</xdr:row>
      <xdr:rowOff>146050</xdr:rowOff>
    </xdr:from>
    <xdr:ext cx="634084" cy="141001"/>
    <xdr:sp macro="" textlink="">
      <xdr:nvSpPr>
        <xdr:cNvPr id="120" name="Texto 12"/>
        <xdr:cNvSpPr txBox="1">
          <a:spLocks noChangeArrowheads="1"/>
        </xdr:cNvSpPr>
      </xdr:nvSpPr>
      <xdr:spPr bwMode="auto">
        <a:xfrm>
          <a:off x="4126230" y="1527175"/>
          <a:ext cx="634084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Ebro-Pirineo</a:t>
          </a:r>
        </a:p>
      </xdr:txBody>
    </xdr:sp>
    <xdr:clientData/>
  </xdr:oneCellAnchor>
  <xdr:twoCellAnchor>
    <xdr:from>
      <xdr:col>4</xdr:col>
      <xdr:colOff>2268855</xdr:colOff>
      <xdr:row>9</xdr:row>
      <xdr:rowOff>133350</xdr:rowOff>
    </xdr:from>
    <xdr:to>
      <xdr:col>4</xdr:col>
      <xdr:colOff>2592705</xdr:colOff>
      <xdr:row>11</xdr:row>
      <xdr:rowOff>11430</xdr:rowOff>
    </xdr:to>
    <xdr:sp macro="" textlink="'Data 3'!G75">
      <xdr:nvSpPr>
        <xdr:cNvPr id="121" name="Texto 239"/>
        <xdr:cNvSpPr txBox="1">
          <a:spLocks noChangeArrowheads="1" noTextEdit="1"/>
        </xdr:cNvSpPr>
      </xdr:nvSpPr>
      <xdr:spPr bwMode="auto">
        <a:xfrm>
          <a:off x="4126230" y="1676400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C5F8DF9-2133-48CF-9332-9B4715C6F87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1.522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2287905</xdr:colOff>
      <xdr:row>11</xdr:row>
      <xdr:rowOff>1903</xdr:rowOff>
    </xdr:from>
    <xdr:to>
      <xdr:col>4</xdr:col>
      <xdr:colOff>2539905</xdr:colOff>
      <xdr:row>12</xdr:row>
      <xdr:rowOff>95578</xdr:rowOff>
    </xdr:to>
    <xdr:sp macro="" textlink="'Data 3'!F75">
      <xdr:nvSpPr>
        <xdr:cNvPr id="122" name="Text Box 54"/>
        <xdr:cNvSpPr txBox="1">
          <a:spLocks noChangeArrowheads="1" noTextEdit="1"/>
        </xdr:cNvSpPr>
      </xdr:nvSpPr>
      <xdr:spPr bwMode="auto">
        <a:xfrm>
          <a:off x="4145280" y="1868803"/>
          <a:ext cx="252000" cy="2556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F355F00-28C4-4553-AC45-68C0E55801F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71,3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2611755</xdr:colOff>
      <xdr:row>9</xdr:row>
      <xdr:rowOff>142875</xdr:rowOff>
    </xdr:from>
    <xdr:to>
      <xdr:col>4</xdr:col>
      <xdr:colOff>2935605</xdr:colOff>
      <xdr:row>11</xdr:row>
      <xdr:rowOff>20955</xdr:rowOff>
    </xdr:to>
    <xdr:sp macro="" textlink="'Data 3'!I75">
      <xdr:nvSpPr>
        <xdr:cNvPr id="123" name="Texto 239"/>
        <xdr:cNvSpPr txBox="1">
          <a:spLocks noChangeArrowheads="1" noTextEdit="1"/>
        </xdr:cNvSpPr>
      </xdr:nvSpPr>
      <xdr:spPr bwMode="auto">
        <a:xfrm>
          <a:off x="4469130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9ECE877-F43C-40EB-8C70-4C120F55E52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2602230</xdr:colOff>
      <xdr:row>11</xdr:row>
      <xdr:rowOff>131855</xdr:rowOff>
    </xdr:from>
    <xdr:to>
      <xdr:col>4</xdr:col>
      <xdr:colOff>2854230</xdr:colOff>
      <xdr:row>12</xdr:row>
      <xdr:rowOff>106730</xdr:rowOff>
    </xdr:to>
    <xdr:sp macro="" textlink="'Data 3'!H75">
      <xdr:nvSpPr>
        <xdr:cNvPr id="124" name="Text Box 59"/>
        <xdr:cNvSpPr txBox="1">
          <a:spLocks noChangeArrowheads="1" noTextEdit="1"/>
        </xdr:cNvSpPr>
      </xdr:nvSpPr>
      <xdr:spPr bwMode="auto">
        <a:xfrm>
          <a:off x="4459605" y="1998755"/>
          <a:ext cx="252000" cy="1368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F061EE1-7E59-4F0F-B059-2D91AC6419C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38,4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11</xdr:row>
      <xdr:rowOff>19050</xdr:rowOff>
    </xdr:from>
    <xdr:to>
      <xdr:col>4</xdr:col>
      <xdr:colOff>3159030</xdr:colOff>
      <xdr:row>12</xdr:row>
      <xdr:rowOff>101925</xdr:rowOff>
    </xdr:to>
    <xdr:sp macro="" textlink="'Data 3'!J75">
      <xdr:nvSpPr>
        <xdr:cNvPr id="125" name="Text Box 109"/>
        <xdr:cNvSpPr txBox="1">
          <a:spLocks noChangeArrowheads="1" noTextEdit="1"/>
        </xdr:cNvSpPr>
      </xdr:nvSpPr>
      <xdr:spPr bwMode="auto">
        <a:xfrm>
          <a:off x="4764405" y="1885950"/>
          <a:ext cx="252000" cy="2448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2E05FD4-ED3B-46C8-B73B-2431900C7F7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67,9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9</xdr:row>
      <xdr:rowOff>142875</xdr:rowOff>
    </xdr:from>
    <xdr:to>
      <xdr:col>4</xdr:col>
      <xdr:colOff>3230880</xdr:colOff>
      <xdr:row>11</xdr:row>
      <xdr:rowOff>20955</xdr:rowOff>
    </xdr:to>
    <xdr:sp macro="" textlink="'Data 3'!K75">
      <xdr:nvSpPr>
        <xdr:cNvPr id="126" name="Texto 239"/>
        <xdr:cNvSpPr txBox="1">
          <a:spLocks noChangeArrowheads="1" noTextEdit="1"/>
        </xdr:cNvSpPr>
      </xdr:nvSpPr>
      <xdr:spPr bwMode="auto">
        <a:xfrm>
          <a:off x="4764405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C7A6D13-6ACB-41DB-9AB8-A3CDF3B0FD3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1.616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2924175</xdr:colOff>
      <xdr:row>8</xdr:row>
      <xdr:rowOff>152400</xdr:rowOff>
    </xdr:from>
    <xdr:to>
      <xdr:col>4</xdr:col>
      <xdr:colOff>3248025</xdr:colOff>
      <xdr:row>10</xdr:row>
      <xdr:rowOff>28575</xdr:rowOff>
    </xdr:to>
    <xdr:sp macro="" textlink="'Data 3'!E75">
      <xdr:nvSpPr>
        <xdr:cNvPr id="127" name="Texto 239"/>
        <xdr:cNvSpPr txBox="1">
          <a:spLocks noChangeArrowheads="1" noTextEdit="1"/>
        </xdr:cNvSpPr>
      </xdr:nvSpPr>
      <xdr:spPr bwMode="auto">
        <a:xfrm>
          <a:off x="4781550" y="1533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7E067EB-B89C-4EF4-9C69-7764B1D502C8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3.446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3124199</xdr:colOff>
      <xdr:row>8</xdr:row>
      <xdr:rowOff>123825</xdr:rowOff>
    </xdr:from>
    <xdr:ext cx="390525" cy="180975"/>
    <xdr:sp macro="" textlink="">
      <xdr:nvSpPr>
        <xdr:cNvPr id="128" name="CuadroTexto 127"/>
        <xdr:cNvSpPr txBox="1"/>
      </xdr:nvSpPr>
      <xdr:spPr>
        <a:xfrm>
          <a:off x="4981574" y="1504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1695450</xdr:colOff>
      <xdr:row>13</xdr:row>
      <xdr:rowOff>95250</xdr:rowOff>
    </xdr:from>
    <xdr:ext cx="919291" cy="141001"/>
    <xdr:sp macro="" textlink="">
      <xdr:nvSpPr>
        <xdr:cNvPr id="129" name="Texto 15"/>
        <xdr:cNvSpPr txBox="1">
          <a:spLocks noChangeArrowheads="1"/>
        </xdr:cNvSpPr>
      </xdr:nvSpPr>
      <xdr:spPr bwMode="auto">
        <a:xfrm>
          <a:off x="3552825" y="2286000"/>
          <a:ext cx="919291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Tajo-Júcar-Segura</a:t>
          </a:r>
        </a:p>
      </xdr:txBody>
    </xdr:sp>
    <xdr:clientData/>
  </xdr:oneCellAnchor>
  <xdr:twoCellAnchor>
    <xdr:from>
      <xdr:col>4</xdr:col>
      <xdr:colOff>2095500</xdr:colOff>
      <xdr:row>14</xdr:row>
      <xdr:rowOff>59055</xdr:rowOff>
    </xdr:from>
    <xdr:to>
      <xdr:col>4</xdr:col>
      <xdr:colOff>2419350</xdr:colOff>
      <xdr:row>15</xdr:row>
      <xdr:rowOff>95250</xdr:rowOff>
    </xdr:to>
    <xdr:sp macro="" textlink="'Data 3'!G72">
      <xdr:nvSpPr>
        <xdr:cNvPr id="130" name="Texto 239"/>
        <xdr:cNvSpPr txBox="1">
          <a:spLocks noChangeArrowheads="1" noTextEdit="1"/>
        </xdr:cNvSpPr>
      </xdr:nvSpPr>
      <xdr:spPr bwMode="auto">
        <a:xfrm>
          <a:off x="39528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D11311A-426B-4AF3-ACC4-254C125A399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1.211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2130425</xdr:colOff>
      <xdr:row>16</xdr:row>
      <xdr:rowOff>40006</xdr:rowOff>
    </xdr:from>
    <xdr:to>
      <xdr:col>4</xdr:col>
      <xdr:colOff>2382425</xdr:colOff>
      <xdr:row>17</xdr:row>
      <xdr:rowOff>58081</xdr:rowOff>
    </xdr:to>
    <xdr:sp macro="" textlink="'Data 3'!F72">
      <xdr:nvSpPr>
        <xdr:cNvPr id="131" name="Text Box 64"/>
        <xdr:cNvSpPr txBox="1">
          <a:spLocks noChangeArrowheads="1" noTextEdit="1"/>
        </xdr:cNvSpPr>
      </xdr:nvSpPr>
      <xdr:spPr bwMode="auto">
        <a:xfrm>
          <a:off x="3987800" y="2716531"/>
          <a:ext cx="252000" cy="1800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56DAB6D6-D288-4AC0-B1A4-A695A8EB14D6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49,9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2400300</xdr:colOff>
      <xdr:row>14</xdr:row>
      <xdr:rowOff>59055</xdr:rowOff>
    </xdr:from>
    <xdr:to>
      <xdr:col>4</xdr:col>
      <xdr:colOff>2724150</xdr:colOff>
      <xdr:row>15</xdr:row>
      <xdr:rowOff>95250</xdr:rowOff>
    </xdr:to>
    <xdr:sp macro="" textlink="'Data 3'!I72">
      <xdr:nvSpPr>
        <xdr:cNvPr id="132" name="Texto 239"/>
        <xdr:cNvSpPr txBox="1">
          <a:spLocks noChangeArrowheads="1" noTextEdit="1"/>
        </xdr:cNvSpPr>
      </xdr:nvSpPr>
      <xdr:spPr bwMode="auto">
        <a:xfrm>
          <a:off x="42576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65A23C5-47D3-45F1-A9F7-FB14A2625FC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1.252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2428128</xdr:colOff>
      <xdr:row>16</xdr:row>
      <xdr:rowOff>99582</xdr:rowOff>
    </xdr:from>
    <xdr:to>
      <xdr:col>4</xdr:col>
      <xdr:colOff>2680128</xdr:colOff>
      <xdr:row>17</xdr:row>
      <xdr:rowOff>56457</xdr:rowOff>
    </xdr:to>
    <xdr:sp macro="" textlink="'Data 3'!H72">
      <xdr:nvSpPr>
        <xdr:cNvPr id="133" name="Text Box 146"/>
        <xdr:cNvSpPr txBox="1">
          <a:spLocks noChangeArrowheads="1" noTextEdit="1"/>
        </xdr:cNvSpPr>
      </xdr:nvSpPr>
      <xdr:spPr bwMode="auto">
        <a:xfrm>
          <a:off x="4285503" y="2776107"/>
          <a:ext cx="252000" cy="1188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788C926-F91C-4216-8A60-050FB74006C0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33,0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2733675</xdr:colOff>
      <xdr:row>16</xdr:row>
      <xdr:rowOff>76200</xdr:rowOff>
    </xdr:from>
    <xdr:to>
      <xdr:col>4</xdr:col>
      <xdr:colOff>2985675</xdr:colOff>
      <xdr:row>17</xdr:row>
      <xdr:rowOff>58275</xdr:rowOff>
    </xdr:to>
    <xdr:sp macro="" textlink="'Data 3'!J72">
      <xdr:nvSpPr>
        <xdr:cNvPr id="134" name="Text Box 109"/>
        <xdr:cNvSpPr txBox="1">
          <a:spLocks noChangeArrowheads="1" noTextEdit="1"/>
        </xdr:cNvSpPr>
      </xdr:nvSpPr>
      <xdr:spPr bwMode="auto">
        <a:xfrm>
          <a:off x="4591050" y="2752725"/>
          <a:ext cx="252000" cy="1440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C7EA7E31-4F2C-426E-9195-BA79B9147EC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39,6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2695575</xdr:colOff>
      <xdr:row>14</xdr:row>
      <xdr:rowOff>66675</xdr:rowOff>
    </xdr:from>
    <xdr:to>
      <xdr:col>4</xdr:col>
      <xdr:colOff>3019425</xdr:colOff>
      <xdr:row>15</xdr:row>
      <xdr:rowOff>102870</xdr:rowOff>
    </xdr:to>
    <xdr:sp macro="" textlink="'Data 3'!K72">
      <xdr:nvSpPr>
        <xdr:cNvPr id="135" name="Texto 239"/>
        <xdr:cNvSpPr txBox="1">
          <a:spLocks noChangeArrowheads="1" noTextEdit="1"/>
        </xdr:cNvSpPr>
      </xdr:nvSpPr>
      <xdr:spPr bwMode="auto">
        <a:xfrm>
          <a:off x="4552950" y="24193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7F4DF55-3A5A-4641-A661-55998146D920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2.462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2607945</xdr:colOff>
      <xdr:row>13</xdr:row>
      <xdr:rowOff>104775</xdr:rowOff>
    </xdr:from>
    <xdr:to>
      <xdr:col>4</xdr:col>
      <xdr:colOff>2931795</xdr:colOff>
      <xdr:row>14</xdr:row>
      <xdr:rowOff>142875</xdr:rowOff>
    </xdr:to>
    <xdr:sp macro="" textlink="'Data 3'!E72">
      <xdr:nvSpPr>
        <xdr:cNvPr id="136" name="Texto 239"/>
        <xdr:cNvSpPr txBox="1">
          <a:spLocks noChangeArrowheads="1" noTextEdit="1"/>
        </xdr:cNvSpPr>
      </xdr:nvSpPr>
      <xdr:spPr bwMode="auto">
        <a:xfrm>
          <a:off x="4465320" y="2295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15A5557-7004-49F0-BA2F-D616577BF6EB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3.619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2827019</xdr:colOff>
      <xdr:row>13</xdr:row>
      <xdr:rowOff>76200</xdr:rowOff>
    </xdr:from>
    <xdr:ext cx="390525" cy="180975"/>
    <xdr:sp macro="" textlink="">
      <xdr:nvSpPr>
        <xdr:cNvPr id="137" name="CuadroTexto 136"/>
        <xdr:cNvSpPr txBox="1"/>
      </xdr:nvSpPr>
      <xdr:spPr>
        <a:xfrm>
          <a:off x="4684394" y="2266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838200</xdr:colOff>
      <xdr:row>17</xdr:row>
      <xdr:rowOff>142875</xdr:rowOff>
    </xdr:from>
    <xdr:to>
      <xdr:col>4</xdr:col>
      <xdr:colOff>1162050</xdr:colOff>
      <xdr:row>19</xdr:row>
      <xdr:rowOff>20955</xdr:rowOff>
    </xdr:to>
    <xdr:sp macro="" textlink="'Data 3'!I73">
      <xdr:nvSpPr>
        <xdr:cNvPr id="138" name="Texto 239"/>
        <xdr:cNvSpPr txBox="1">
          <a:spLocks noChangeArrowheads="1" noTextEdit="1"/>
        </xdr:cNvSpPr>
      </xdr:nvSpPr>
      <xdr:spPr bwMode="auto">
        <a:xfrm>
          <a:off x="2695575" y="29813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DD7AED1-04AC-494D-826C-2A6C99D30FC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384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838200</xdr:colOff>
      <xdr:row>19</xdr:row>
      <xdr:rowOff>87630</xdr:rowOff>
    </xdr:from>
    <xdr:to>
      <xdr:col>4</xdr:col>
      <xdr:colOff>1090200</xdr:colOff>
      <xdr:row>20</xdr:row>
      <xdr:rowOff>91305</xdr:rowOff>
    </xdr:to>
    <xdr:sp macro="" textlink="'Data 3'!H73">
      <xdr:nvSpPr>
        <xdr:cNvPr id="139" name="Text Box 148"/>
        <xdr:cNvSpPr txBox="1">
          <a:spLocks noChangeArrowheads="1" noTextEdit="1"/>
        </xdr:cNvSpPr>
      </xdr:nvSpPr>
      <xdr:spPr bwMode="auto">
        <a:xfrm>
          <a:off x="2695575" y="3249930"/>
          <a:ext cx="252000" cy="1656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517A98B-0B96-4427-B2FC-5119246500E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46,0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1398270</xdr:colOff>
      <xdr:row>17</xdr:row>
      <xdr:rowOff>38100</xdr:rowOff>
    </xdr:from>
    <xdr:to>
      <xdr:col>4</xdr:col>
      <xdr:colOff>1722120</xdr:colOff>
      <xdr:row>18</xdr:row>
      <xdr:rowOff>76200</xdr:rowOff>
    </xdr:to>
    <xdr:sp macro="" textlink="'Data 3'!E73">
      <xdr:nvSpPr>
        <xdr:cNvPr id="140" name="Texto 239"/>
        <xdr:cNvSpPr txBox="1">
          <a:spLocks noChangeArrowheads="1" noTextEdit="1"/>
        </xdr:cNvSpPr>
      </xdr:nvSpPr>
      <xdr:spPr bwMode="auto">
        <a:xfrm>
          <a:off x="3255645" y="28765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F4B98C7-960C-4363-9392-A982F218E18C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241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1541144</xdr:colOff>
      <xdr:row>17</xdr:row>
      <xdr:rowOff>9525</xdr:rowOff>
    </xdr:from>
    <xdr:ext cx="390525" cy="180975"/>
    <xdr:sp macro="" textlink="">
      <xdr:nvSpPr>
        <xdr:cNvPr id="141" name="CuadroTexto 140"/>
        <xdr:cNvSpPr txBox="1"/>
      </xdr:nvSpPr>
      <xdr:spPr>
        <a:xfrm>
          <a:off x="3398519" y="284797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1066800</xdr:colOff>
      <xdr:row>20</xdr:row>
      <xdr:rowOff>150495</xdr:rowOff>
    </xdr:from>
    <xdr:ext cx="850810" cy="141001"/>
    <xdr:sp macro="" textlink="">
      <xdr:nvSpPr>
        <xdr:cNvPr id="142" name="Texto 16"/>
        <xdr:cNvSpPr txBox="1">
          <a:spLocks noChangeArrowheads="1"/>
        </xdr:cNvSpPr>
      </xdr:nvSpPr>
      <xdr:spPr bwMode="auto">
        <a:xfrm>
          <a:off x="2924175" y="3474720"/>
          <a:ext cx="85081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Guadalquivir-Sur</a:t>
          </a:r>
        </a:p>
      </xdr:txBody>
    </xdr:sp>
    <xdr:clientData/>
  </xdr:oneCellAnchor>
  <xdr:twoCellAnchor>
    <xdr:from>
      <xdr:col>4</xdr:col>
      <xdr:colOff>1495425</xdr:colOff>
      <xdr:row>18</xdr:row>
      <xdr:rowOff>66675</xdr:rowOff>
    </xdr:from>
    <xdr:to>
      <xdr:col>4</xdr:col>
      <xdr:colOff>1819275</xdr:colOff>
      <xdr:row>19</xdr:row>
      <xdr:rowOff>102870</xdr:rowOff>
    </xdr:to>
    <xdr:sp macro="" textlink="'Data 3'!G74">
      <xdr:nvSpPr>
        <xdr:cNvPr id="143" name="Texto 239"/>
        <xdr:cNvSpPr txBox="1">
          <a:spLocks noChangeArrowheads="1" noTextEdit="1"/>
        </xdr:cNvSpPr>
      </xdr:nvSpPr>
      <xdr:spPr bwMode="auto">
        <a:xfrm>
          <a:off x="335280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70C67CD-3619-46B4-8A9D-066BF4D0D25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145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19</xdr:row>
      <xdr:rowOff>36194</xdr:rowOff>
    </xdr:from>
    <xdr:to>
      <xdr:col>4</xdr:col>
      <xdr:colOff>1766475</xdr:colOff>
      <xdr:row>21</xdr:row>
      <xdr:rowOff>3944</xdr:rowOff>
    </xdr:to>
    <xdr:sp macro="" textlink="'Data 3'!F74">
      <xdr:nvSpPr>
        <xdr:cNvPr id="144" name="Text Box 74"/>
        <xdr:cNvSpPr txBox="1">
          <a:spLocks noChangeArrowheads="1" noTextEdit="1"/>
        </xdr:cNvSpPr>
      </xdr:nvSpPr>
      <xdr:spPr bwMode="auto">
        <a:xfrm>
          <a:off x="3371850" y="3198494"/>
          <a:ext cx="252000" cy="2916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6DD51D8C-19F0-463A-BD9E-9F3D635F44B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80,7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18</xdr:row>
      <xdr:rowOff>66675</xdr:rowOff>
    </xdr:from>
    <xdr:to>
      <xdr:col>4</xdr:col>
      <xdr:colOff>2143125</xdr:colOff>
      <xdr:row>19</xdr:row>
      <xdr:rowOff>102870</xdr:rowOff>
    </xdr:to>
    <xdr:sp macro="" textlink="'Data 3'!I74">
      <xdr:nvSpPr>
        <xdr:cNvPr id="145" name="Texto 239"/>
        <xdr:cNvSpPr txBox="1">
          <a:spLocks noChangeArrowheads="1" noTextEdit="1"/>
        </xdr:cNvSpPr>
      </xdr:nvSpPr>
      <xdr:spPr bwMode="auto">
        <a:xfrm>
          <a:off x="367665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EE551D8-1AAF-4881-88F8-BF48B1BED67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331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19</xdr:row>
      <xdr:rowOff>144143</xdr:rowOff>
    </xdr:from>
    <xdr:to>
      <xdr:col>4</xdr:col>
      <xdr:colOff>2071275</xdr:colOff>
      <xdr:row>21</xdr:row>
      <xdr:rowOff>293</xdr:rowOff>
    </xdr:to>
    <xdr:sp macro="" textlink="'Data 3'!H74">
      <xdr:nvSpPr>
        <xdr:cNvPr id="146" name="Text Box 150"/>
        <xdr:cNvSpPr txBox="1">
          <a:spLocks noChangeArrowheads="1" noTextEdit="1"/>
        </xdr:cNvSpPr>
      </xdr:nvSpPr>
      <xdr:spPr bwMode="auto">
        <a:xfrm>
          <a:off x="3676650" y="3306443"/>
          <a:ext cx="252000" cy="1800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53621CF-C52F-46C8-BFC0-52185354319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49,5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2124075</xdr:colOff>
      <xdr:row>19</xdr:row>
      <xdr:rowOff>121920</xdr:rowOff>
    </xdr:from>
    <xdr:to>
      <xdr:col>4</xdr:col>
      <xdr:colOff>2376075</xdr:colOff>
      <xdr:row>20</xdr:row>
      <xdr:rowOff>161595</xdr:rowOff>
    </xdr:to>
    <xdr:sp macro="" textlink="'Data 3'!J74">
      <xdr:nvSpPr>
        <xdr:cNvPr id="147" name="Text Box 109"/>
        <xdr:cNvSpPr txBox="1">
          <a:spLocks noChangeArrowheads="1" noTextEdit="1"/>
        </xdr:cNvSpPr>
      </xdr:nvSpPr>
      <xdr:spPr bwMode="auto">
        <a:xfrm>
          <a:off x="3981450" y="3284220"/>
          <a:ext cx="252000" cy="2016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5906CB4-426F-44CF-B8DF-25CD4721C0C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56,1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18</xdr:row>
      <xdr:rowOff>74295</xdr:rowOff>
    </xdr:from>
    <xdr:to>
      <xdr:col>4</xdr:col>
      <xdr:colOff>2457450</xdr:colOff>
      <xdr:row>19</xdr:row>
      <xdr:rowOff>110490</xdr:rowOff>
    </xdr:to>
    <xdr:sp macro="" textlink="'Data 3'!K74">
      <xdr:nvSpPr>
        <xdr:cNvPr id="148" name="Texto 239"/>
        <xdr:cNvSpPr txBox="1">
          <a:spLocks noChangeArrowheads="1" noTextEdit="1"/>
        </xdr:cNvSpPr>
      </xdr:nvSpPr>
      <xdr:spPr bwMode="auto">
        <a:xfrm>
          <a:off x="3990975" y="307467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381EF54-4646-4EA4-A76A-A12DB98483D8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477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1931670</xdr:colOff>
      <xdr:row>20</xdr:row>
      <xdr:rowOff>160020</xdr:rowOff>
    </xdr:from>
    <xdr:to>
      <xdr:col>4</xdr:col>
      <xdr:colOff>2255520</xdr:colOff>
      <xdr:row>22</xdr:row>
      <xdr:rowOff>36195</xdr:rowOff>
    </xdr:to>
    <xdr:sp macro="" textlink="'Data 3'!E74">
      <xdr:nvSpPr>
        <xdr:cNvPr id="149" name="Texto 239"/>
        <xdr:cNvSpPr txBox="1">
          <a:spLocks noChangeArrowheads="1" noTextEdit="1"/>
        </xdr:cNvSpPr>
      </xdr:nvSpPr>
      <xdr:spPr bwMode="auto">
        <a:xfrm>
          <a:off x="3789045" y="348424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717042C-C776-410D-8C16-2118C2E9E134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569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2160269</xdr:colOff>
      <xdr:row>20</xdr:row>
      <xdr:rowOff>121920</xdr:rowOff>
    </xdr:from>
    <xdr:ext cx="390525" cy="180975"/>
    <xdr:sp macro="" textlink="">
      <xdr:nvSpPr>
        <xdr:cNvPr id="150" name="CuadroTexto 149"/>
        <xdr:cNvSpPr txBox="1"/>
      </xdr:nvSpPr>
      <xdr:spPr>
        <a:xfrm>
          <a:off x="4017644" y="344614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3114675</xdr:colOff>
      <xdr:row>24</xdr:row>
      <xdr:rowOff>0</xdr:rowOff>
    </xdr:from>
    <xdr:to>
      <xdr:col>4</xdr:col>
      <xdr:colOff>3438525</xdr:colOff>
      <xdr:row>25</xdr:row>
      <xdr:rowOff>38100</xdr:rowOff>
    </xdr:to>
    <xdr:sp macro="" textlink="'Data 3'!I76">
      <xdr:nvSpPr>
        <xdr:cNvPr id="151" name="Texto 239"/>
        <xdr:cNvSpPr txBox="1">
          <a:spLocks noChangeArrowheads="1" noTextEdit="1"/>
        </xdr:cNvSpPr>
      </xdr:nvSpPr>
      <xdr:spPr bwMode="auto">
        <a:xfrm>
          <a:off x="49720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8E4D65E9-BE6F-42CE-B93E-D607F70AE656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4.474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3108325</xdr:colOff>
      <xdr:row>25</xdr:row>
      <xdr:rowOff>49828</xdr:rowOff>
    </xdr:from>
    <xdr:to>
      <xdr:col>4</xdr:col>
      <xdr:colOff>3432175</xdr:colOff>
      <xdr:row>26</xdr:row>
      <xdr:rowOff>57103</xdr:rowOff>
    </xdr:to>
    <xdr:sp macro="" textlink="'Data 3'!H76">
      <xdr:nvSpPr>
        <xdr:cNvPr id="152" name="Text Box 89"/>
        <xdr:cNvSpPr txBox="1">
          <a:spLocks noChangeArrowheads="1" noTextEdit="1"/>
        </xdr:cNvSpPr>
      </xdr:nvSpPr>
      <xdr:spPr bwMode="auto">
        <a:xfrm>
          <a:off x="4965700" y="4183678"/>
          <a:ext cx="323850" cy="1692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20E6653-B3A8-4266-891A-0EA7DA6CA21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46,7%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2619375</xdr:colOff>
      <xdr:row>24</xdr:row>
      <xdr:rowOff>0</xdr:rowOff>
    </xdr:from>
    <xdr:to>
      <xdr:col>4</xdr:col>
      <xdr:colOff>2943225</xdr:colOff>
      <xdr:row>25</xdr:row>
      <xdr:rowOff>38100</xdr:rowOff>
    </xdr:to>
    <xdr:sp macro="" textlink="'Data 3'!G76">
      <xdr:nvSpPr>
        <xdr:cNvPr id="153" name="Texto 239"/>
        <xdr:cNvSpPr txBox="1">
          <a:spLocks noChangeArrowheads="1" noTextEdit="1"/>
        </xdr:cNvSpPr>
      </xdr:nvSpPr>
      <xdr:spPr bwMode="auto">
        <a:xfrm>
          <a:off x="44767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0E45811-E5B9-417D-8A8D-51FA839FF534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5.805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2628900</xdr:colOff>
      <xdr:row>25</xdr:row>
      <xdr:rowOff>5938</xdr:rowOff>
    </xdr:from>
    <xdr:to>
      <xdr:col>4</xdr:col>
      <xdr:colOff>2952750</xdr:colOff>
      <xdr:row>26</xdr:row>
      <xdr:rowOff>78013</xdr:rowOff>
    </xdr:to>
    <xdr:sp macro="" textlink="'Data 3'!F76">
      <xdr:nvSpPr>
        <xdr:cNvPr id="154" name="Text Box 94"/>
        <xdr:cNvSpPr txBox="1">
          <a:spLocks noChangeArrowheads="1" noTextEdit="1"/>
        </xdr:cNvSpPr>
      </xdr:nvSpPr>
      <xdr:spPr bwMode="auto">
        <a:xfrm>
          <a:off x="4486275" y="4139788"/>
          <a:ext cx="323850" cy="2340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6F2914C-40EE-41CF-90E2-3DE0E348D03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64,7%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3590925</xdr:colOff>
      <xdr:row>24</xdr:row>
      <xdr:rowOff>1</xdr:rowOff>
    </xdr:from>
    <xdr:ext cx="390525" cy="133350"/>
    <xdr:sp macro="" textlink="'Data 3'!K76">
      <xdr:nvSpPr>
        <xdr:cNvPr id="155" name="Texto 239"/>
        <xdr:cNvSpPr txBox="1">
          <a:spLocks noChangeArrowheads="1" noTextEdit="1"/>
        </xdr:cNvSpPr>
      </xdr:nvSpPr>
      <xdr:spPr bwMode="auto">
        <a:xfrm>
          <a:off x="5448300" y="3971926"/>
          <a:ext cx="39052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1CB9496-D0ED-4EA6-8F77-7F4C2A48F48D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10.279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oneCellAnchor>
  <xdr:twoCellAnchor>
    <xdr:from>
      <xdr:col>4</xdr:col>
      <xdr:colOff>3594100</xdr:colOff>
      <xdr:row>25</xdr:row>
      <xdr:rowOff>25959</xdr:rowOff>
    </xdr:from>
    <xdr:to>
      <xdr:col>4</xdr:col>
      <xdr:colOff>3917950</xdr:colOff>
      <xdr:row>26</xdr:row>
      <xdr:rowOff>62034</xdr:rowOff>
    </xdr:to>
    <xdr:sp macro="" textlink="'Data 3'!J76">
      <xdr:nvSpPr>
        <xdr:cNvPr id="156" name="Text Box 109"/>
        <xdr:cNvSpPr txBox="1">
          <a:spLocks noChangeArrowheads="1" noTextEdit="1"/>
        </xdr:cNvSpPr>
      </xdr:nvSpPr>
      <xdr:spPr bwMode="auto">
        <a:xfrm>
          <a:off x="5451475" y="4159809"/>
          <a:ext cx="323850" cy="1980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05E4F60-9C41-48C3-BBB4-19953A935F2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55,4%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11</xdr:col>
      <xdr:colOff>525</xdr:colOff>
      <xdr:row>3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00025" y="495300"/>
          <a:ext cx="77919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4</xdr:col>
      <xdr:colOff>3922649</xdr:colOff>
      <xdr:row>3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3914775</xdr:colOff>
      <xdr:row>21</xdr:row>
      <xdr:rowOff>0</xdr:rowOff>
    </xdr:to>
    <xdr:graphicFrame macro="">
      <xdr:nvGraphicFramePr>
        <xdr:cNvPr id="4" name="Graf3_an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21</xdr:row>
      <xdr:rowOff>152400</xdr:rowOff>
    </xdr:from>
    <xdr:to>
      <xdr:col>4</xdr:col>
      <xdr:colOff>3905250</xdr:colOff>
      <xdr:row>37</xdr:row>
      <xdr:rowOff>152400</xdr:rowOff>
    </xdr:to>
    <xdr:graphicFrame macro="">
      <xdr:nvGraphicFramePr>
        <xdr:cNvPr id="5" name="Graf3_an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1504949</xdr:colOff>
      <xdr:row>10</xdr:row>
      <xdr:rowOff>114300</xdr:rowOff>
    </xdr:from>
    <xdr:to>
      <xdr:col>4</xdr:col>
      <xdr:colOff>2590798</xdr:colOff>
      <xdr:row>16</xdr:row>
      <xdr:rowOff>114300</xdr:rowOff>
    </xdr:to>
    <xdr:graphicFrame macro="">
      <xdr:nvGraphicFramePr>
        <xdr:cNvPr id="6" name="Graf3_an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1485900</xdr:colOff>
      <xdr:row>27</xdr:row>
      <xdr:rowOff>0</xdr:rowOff>
    </xdr:from>
    <xdr:to>
      <xdr:col>4</xdr:col>
      <xdr:colOff>2571749</xdr:colOff>
      <xdr:row>33</xdr:row>
      <xdr:rowOff>0</xdr:rowOff>
    </xdr:to>
    <xdr:graphicFrame macro="">
      <xdr:nvGraphicFramePr>
        <xdr:cNvPr id="9" name="Graf3_an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7</xdr:col>
      <xdr:colOff>668324</xdr:colOff>
      <xdr:row>3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200024" y="495300"/>
          <a:ext cx="102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161925</xdr:colOff>
      <xdr:row>1</xdr:row>
      <xdr:rowOff>171450</xdr:rowOff>
    </xdr:from>
    <xdr:to>
      <xdr:col>2</xdr:col>
      <xdr:colOff>866775</xdr:colOff>
      <xdr:row>2</xdr:row>
      <xdr:rowOff>180975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5</xdr:row>
      <xdr:rowOff>161925</xdr:rowOff>
    </xdr:from>
    <xdr:to>
      <xdr:col>4</xdr:col>
      <xdr:colOff>3914775</xdr:colOff>
      <xdr:row>20</xdr:row>
      <xdr:rowOff>152400</xdr:rowOff>
    </xdr:to>
    <xdr:graphicFrame macro="">
      <xdr:nvGraphicFramePr>
        <xdr:cNvPr id="4" name="Graf3_an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6</xdr:col>
      <xdr:colOff>3905250</xdr:colOff>
      <xdr:row>21</xdr:row>
      <xdr:rowOff>0</xdr:rowOff>
    </xdr:to>
    <xdr:graphicFrame macro="">
      <xdr:nvGraphicFramePr>
        <xdr:cNvPr id="5" name="Graf3_an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7040879</xdr:colOff>
      <xdr:row>25</xdr:row>
      <xdr:rowOff>9525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25</xdr:row>
      <xdr:rowOff>9525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160020</xdr:colOff>
      <xdr:row>1</xdr:row>
      <xdr:rowOff>160020</xdr:rowOff>
    </xdr:from>
    <xdr:to>
      <xdr:col>2</xdr:col>
      <xdr:colOff>864870</xdr:colOff>
      <xdr:row>2</xdr:row>
      <xdr:rowOff>169545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893445</xdr:colOff>
      <xdr:row>2</xdr:row>
      <xdr:rowOff>169545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COMUN\OBJETIVO%20NUEVO%20BOLETIN%20ELECTRONICO\Sistemas%20no%20peninsula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ANALISIS\ANALISIS\Documentos%20Usuario\INDICES\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7"/>
      <sheetName val="P18"/>
      <sheetName val="P18 A"/>
      <sheetName val="C19"/>
      <sheetName val="P20"/>
      <sheetName val="P20 A"/>
      <sheetName val="C21"/>
      <sheetName val="Sistemas no peninsulare"/>
    </sheetNames>
    <definedNames>
      <definedName name="ccc" refersTo="#¡REF!"/>
      <definedName name="CUADRO_ANTERIOR" refersTo="#¡REF!"/>
      <definedName name="CUADRO_PROXIMO" refersTo="#¡REF!"/>
      <definedName name="FINALIZAR" refersTo="#¡REF!"/>
      <definedName name="IMPRESION" refersTo="#¡REF!"/>
      <definedName name="nnn" refersTo="#¡REF!"/>
      <definedName name="nnnn" refersTo="#¡REF!"/>
      <definedName name="nu" refersTo="#¡REF!"/>
      <definedName name="PRINCIPAL" refersTo="#¡REF!"/>
      <definedName name="rosa" refersTo="#¡REF!"/>
      <definedName name="rosa2" refersTo="#¡REF!"/>
      <definedName name="VV" refersTo="#¡REF!"/>
      <definedName name="x" refersTo="#¡REF!"/>
      <definedName name="XX" refersTo="#¡REF!"/>
      <definedName name="xxx" refersTo="#¡REF!"/>
      <definedName name="XXXX" refersTo="#¡REF!"/>
      <definedName name="xxxxx" refersTo="#¡REF!"/>
    </definedNames>
    <sheetDataSet>
      <sheetData sheetId="0"/>
      <sheetData sheetId="1">
        <row r="9">
          <cell r="G9" t="str">
            <v>Carbón</v>
          </cell>
        </row>
      </sheetData>
      <sheetData sheetId="2">
        <row r="9">
          <cell r="I9" t="str">
            <v>Carbón</v>
          </cell>
        </row>
      </sheetData>
      <sheetData sheetId="3">
        <row r="7">
          <cell r="H7">
            <v>42186</v>
          </cell>
        </row>
      </sheetData>
      <sheetData sheetId="4">
        <row r="9">
          <cell r="G9" t="str">
            <v>Motores diésel</v>
          </cell>
        </row>
      </sheetData>
      <sheetData sheetId="5">
        <row r="9">
          <cell r="I9" t="str">
            <v>Motores diésel</v>
          </cell>
        </row>
      </sheetData>
      <sheetData sheetId="6">
        <row r="7">
          <cell r="H7">
            <v>42186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B1:O22"/>
  <sheetViews>
    <sheetView showGridLines="0" showRowColHeaders="0" tabSelected="1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43" customWidth="1"/>
    <col min="2" max="2" width="2.7109375" style="143" customWidth="1"/>
    <col min="3" max="3" width="16.42578125" style="143" customWidth="1"/>
    <col min="4" max="4" width="4.7109375" style="143" customWidth="1"/>
    <col min="5" max="5" width="95.7109375" style="143" customWidth="1"/>
    <col min="6" max="16384" width="11.42578125" style="143"/>
  </cols>
  <sheetData>
    <row r="1" spans="2:15" ht="0.75" customHeight="1"/>
    <row r="2" spans="2:15" ht="21" customHeight="1">
      <c r="B2" s="143" t="s">
        <v>70</v>
      </c>
      <c r="C2" s="144"/>
      <c r="D2" s="144"/>
      <c r="E2" s="106" t="s">
        <v>1</v>
      </c>
    </row>
    <row r="3" spans="2:15" ht="15" customHeight="1">
      <c r="C3" s="144"/>
      <c r="D3" s="144"/>
      <c r="E3" s="107" t="s">
        <v>117</v>
      </c>
    </row>
    <row r="4" spans="2:15" s="146" customFormat="1" ht="20.25" customHeight="1">
      <c r="B4" s="145"/>
      <c r="C4" s="105" t="s">
        <v>73</v>
      </c>
    </row>
    <row r="5" spans="2:15" s="146" customFormat="1" ht="8.25" customHeight="1">
      <c r="B5" s="145"/>
      <c r="C5" s="147"/>
    </row>
    <row r="6" spans="2:15" s="146" customFormat="1" ht="3" customHeight="1">
      <c r="B6" s="145"/>
      <c r="C6" s="147"/>
    </row>
    <row r="7" spans="2:15" s="146" customFormat="1" ht="7.5" customHeight="1">
      <c r="B7" s="145"/>
      <c r="C7" s="148"/>
      <c r="D7" s="149"/>
      <c r="E7" s="149"/>
    </row>
    <row r="8" spans="2:15" ht="12.6" customHeight="1">
      <c r="D8" s="150" t="s">
        <v>71</v>
      </c>
      <c r="E8" s="151" t="s">
        <v>88</v>
      </c>
    </row>
    <row r="9" spans="2:15" s="146" customFormat="1" ht="12.6" customHeight="1">
      <c r="B9" s="145"/>
      <c r="C9" s="152"/>
      <c r="D9" s="150" t="s">
        <v>71</v>
      </c>
      <c r="E9" s="151" t="str">
        <f>'P2'!C7</f>
        <v>Estructura de potencia instalada peninsular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spans="2:15" s="146" customFormat="1" ht="12.6" customHeight="1">
      <c r="B10" s="145"/>
      <c r="C10" s="152"/>
      <c r="D10" s="150" t="s">
        <v>71</v>
      </c>
      <c r="E10" s="151" t="str">
        <f>'P2'!C23</f>
        <v>Estructura de generación mensual peninsular</v>
      </c>
      <c r="F10" s="143"/>
      <c r="G10" s="153"/>
      <c r="H10" s="153"/>
      <c r="I10" s="153"/>
      <c r="J10" s="153"/>
      <c r="K10" s="153"/>
      <c r="L10" s="153"/>
      <c r="M10" s="153"/>
      <c r="N10" s="153"/>
      <c r="O10" s="153"/>
    </row>
    <row r="11" spans="2:15" ht="12.6" customHeight="1">
      <c r="D11" s="150" t="s">
        <v>71</v>
      </c>
      <c r="E11" s="151" t="str">
        <f>'P3'!C7</f>
        <v xml:space="preserve">Estructura de generación diaria del día de máxima generación de energía renovable peninsular
</v>
      </c>
      <c r="F11" s="153"/>
    </row>
    <row r="12" spans="2:15" ht="12.6" customHeight="1">
      <c r="D12" s="150" t="s">
        <v>71</v>
      </c>
      <c r="E12" s="151" t="str">
        <f>'P4'!C7</f>
        <v>Evolución del peso de la generación renovable y no renovable peninsular</v>
      </c>
    </row>
    <row r="13" spans="2:15" ht="12.6" customHeight="1">
      <c r="D13" s="150" t="s">
        <v>71</v>
      </c>
      <c r="E13" s="151" t="str">
        <f>'P5'!C7</f>
        <v>Evolución de la generación sin/con emisiones de CO2 peninsular</v>
      </c>
      <c r="F13" s="153"/>
    </row>
    <row r="14" spans="2:15" ht="12.6" customHeight="1">
      <c r="D14" s="150" t="s">
        <v>71</v>
      </c>
      <c r="E14" s="151" t="str">
        <f>'P6'!C7</f>
        <v xml:space="preserve">Evolución de la generación renovable peninsular </v>
      </c>
      <c r="F14" s="153"/>
    </row>
    <row r="15" spans="2:15" ht="12.6" customHeight="1">
      <c r="D15" s="150" t="s">
        <v>71</v>
      </c>
      <c r="E15" s="151" t="str">
        <f>'P7'!C7</f>
        <v xml:space="preserve">Evolución de la generación no renovable peninsular </v>
      </c>
      <c r="F15" s="153"/>
    </row>
    <row r="16" spans="2:15" ht="12.6" customHeight="1">
      <c r="D16" s="150" t="s">
        <v>71</v>
      </c>
      <c r="E16" s="151" t="str">
        <f>'P8'!C7</f>
        <v>Generación eólica diaria peninsular</v>
      </c>
      <c r="F16" s="153"/>
    </row>
    <row r="17" spans="2:6" ht="12.6" customHeight="1">
      <c r="D17" s="150" t="s">
        <v>71</v>
      </c>
      <c r="E17" s="151" t="str">
        <f>'P9'!C7</f>
        <v>Máximos de generación de energía eólica peninsular</v>
      </c>
      <c r="F17" s="153"/>
    </row>
    <row r="18" spans="2:6" ht="12.6" customHeight="1">
      <c r="D18" s="150" t="s">
        <v>71</v>
      </c>
      <c r="E18" s="151" t="str">
        <f>'P10'!C7</f>
        <v xml:space="preserve">Generación horaria el día de máxima generación de energía eólica peninsular
</v>
      </c>
      <c r="F18" s="153"/>
    </row>
    <row r="19" spans="2:6" ht="12.6" customHeight="1">
      <c r="D19" s="150" t="s">
        <v>71</v>
      </c>
      <c r="E19" s="151" t="str">
        <f>'P11'!B7</f>
        <v>Energía producible hidráulica diaria comparada con el producible medio histórico</v>
      </c>
      <c r="F19" s="153"/>
    </row>
    <row r="20" spans="2:6" ht="12.6" customHeight="1">
      <c r="D20" s="150" t="s">
        <v>71</v>
      </c>
      <c r="E20" s="151" t="str">
        <f>'P12'!B7</f>
        <v>Reservas hidroeléctricas</v>
      </c>
      <c r="F20" s="153"/>
    </row>
    <row r="21" spans="2:6" ht="12.6" customHeight="1">
      <c r="D21" s="150" t="s">
        <v>71</v>
      </c>
      <c r="E21" s="151" t="str">
        <f>'P13'!C7</f>
        <v>Reservas hidroeléctricas a finales de mes por cuencas hidrográficas</v>
      </c>
      <c r="F21" s="153"/>
    </row>
    <row r="22" spans="2:6" s="146" customFormat="1" ht="7.5" customHeight="1">
      <c r="B22" s="145"/>
      <c r="C22" s="148"/>
      <c r="D22" s="149"/>
      <c r="E22" s="149"/>
    </row>
  </sheetData>
  <hyperlinks>
    <hyperlink ref="E10" location="'P2'!A1" display="'P2'!A1"/>
    <hyperlink ref="E12" location="'P4'!A1" display="'P4'!A1"/>
    <hyperlink ref="E11" location="'P3'!A1" display="'P3'!A1"/>
    <hyperlink ref="E9" location="'P2'!A1" display="'P2'!A1"/>
    <hyperlink ref="E8" location="'P1'!A1" display="'P1'!A1"/>
    <hyperlink ref="E13" location="'P5'!A1" display="'P5'!A1"/>
    <hyperlink ref="E14" location="'P6 '!A1" display="'P6 '!A1"/>
    <hyperlink ref="E15" location="'P7'!A1" display="'P7'!A1"/>
    <hyperlink ref="E16" location="'P8'!A1" display="'P8'!A1"/>
    <hyperlink ref="E17" location="'P9'!A1" display="'P9'!A1"/>
    <hyperlink ref="E18" location="'P10'!A1" display="'P10'!A1"/>
    <hyperlink ref="E19" location="'P11'!A1" display="'P11'!A1"/>
    <hyperlink ref="E20" location="'P12'!A1" display="'P12'!A1"/>
    <hyperlink ref="E21" location="'P13'!A1" display="'P13'!A1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C1:AF40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24" bestFit="1" customWidth="1"/>
    <col min="6" max="6" width="6.5703125" bestFit="1" customWidth="1"/>
    <col min="7" max="7" width="24.7109375" customWidth="1"/>
    <col min="8" max="8" width="6.5703125" customWidth="1"/>
    <col min="9" max="9" width="24.7109375" customWidth="1"/>
  </cols>
  <sheetData>
    <row r="1" spans="3:32" ht="0.6" customHeight="1"/>
    <row r="2" spans="3:32" ht="21" customHeight="1">
      <c r="I2" s="106" t="s">
        <v>1</v>
      </c>
    </row>
    <row r="3" spans="3:32" ht="15" customHeight="1">
      <c r="I3" s="115" t="s">
        <v>117</v>
      </c>
    </row>
    <row r="4" spans="3:32" ht="19.899999999999999" customHeight="1">
      <c r="C4" s="105" t="s">
        <v>73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199" t="s">
        <v>29</v>
      </c>
      <c r="E7" s="117"/>
      <c r="F7" s="200" t="s">
        <v>117</v>
      </c>
      <c r="G7" s="201"/>
      <c r="H7" s="202" t="s">
        <v>31</v>
      </c>
      <c r="I7" s="20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199"/>
      <c r="E8" s="118" t="s">
        <v>32</v>
      </c>
      <c r="F8" s="180">
        <v>9294</v>
      </c>
      <c r="G8" s="187" t="s">
        <v>541</v>
      </c>
      <c r="H8" s="119">
        <v>17553</v>
      </c>
      <c r="I8" s="120" t="s">
        <v>114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123"/>
      <c r="E9" s="121" t="s">
        <v>33</v>
      </c>
      <c r="F9" s="181">
        <v>33.97</v>
      </c>
      <c r="G9" s="188" t="s">
        <v>542</v>
      </c>
      <c r="H9" s="154">
        <v>70.400000000000006</v>
      </c>
      <c r="I9" s="122" t="s">
        <v>115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C1:AH30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34" ht="0.6" customHeight="1"/>
    <row r="2" spans="3:34" ht="21" customHeight="1">
      <c r="E2" s="106" t="s">
        <v>1</v>
      </c>
    </row>
    <row r="3" spans="3:34" ht="15" customHeight="1">
      <c r="E3" s="115" t="s">
        <v>117</v>
      </c>
    </row>
    <row r="4" spans="3:34" ht="19.899999999999999" customHeight="1">
      <c r="C4" s="105" t="s">
        <v>73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199" t="s">
        <v>72</v>
      </c>
      <c r="E7" s="4"/>
    </row>
    <row r="8" spans="3:34">
      <c r="C8" s="199"/>
      <c r="E8" s="4"/>
    </row>
    <row r="9" spans="3:34">
      <c r="C9" s="199"/>
      <c r="E9" s="4"/>
    </row>
    <row r="10" spans="3:34">
      <c r="C10" s="141" t="s">
        <v>130</v>
      </c>
      <c r="E10" s="4"/>
    </row>
    <row r="11" spans="3:34">
      <c r="E11" s="4"/>
    </row>
    <row r="12" spans="3:34">
      <c r="C12" s="123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23"/>
    </row>
    <row r="25" spans="3:32">
      <c r="C25" s="123"/>
      <c r="E25" s="116"/>
    </row>
    <row r="26" spans="3:32">
      <c r="C26" s="12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2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23"/>
    </row>
    <row r="29" spans="3:32">
      <c r="C29" s="12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A910"/>
  <sheetViews>
    <sheetView showGridLines="0" showRowColHeaders="0" zoomScaleNormal="100" workbookViewId="0"/>
  </sheetViews>
  <sheetFormatPr baseColWidth="10" defaultRowHeight="12.75"/>
  <cols>
    <col min="1" max="1" width="2.7109375" customWidth="1"/>
    <col min="2" max="2" width="23.7109375" customWidth="1"/>
    <col min="3" max="3" width="1.28515625" customWidth="1"/>
    <col min="4" max="4" width="105.7109375" customWidth="1"/>
    <col min="5" max="5" width="11.42578125" style="50"/>
    <col min="6" max="6" width="13.28515625" style="50" customWidth="1"/>
    <col min="7" max="7" width="13.42578125" style="50" bestFit="1" customWidth="1"/>
    <col min="8" max="8" width="11.42578125" style="50"/>
    <col min="9" max="9" width="14.85546875" style="50" customWidth="1"/>
    <col min="10" max="10" width="16.5703125" style="50" customWidth="1"/>
    <col min="11" max="11" width="11.7109375" style="50" bestFit="1" customWidth="1"/>
    <col min="12" max="12" width="4" style="52" customWidth="1"/>
    <col min="13" max="13" width="7.28515625" style="52" bestFit="1" customWidth="1"/>
    <col min="14" max="14" width="4.5703125" style="50" customWidth="1"/>
    <col min="15" max="20" width="13.7109375" style="50" customWidth="1"/>
    <col min="21" max="260" width="11.42578125" style="50"/>
    <col min="261" max="261" width="4.42578125" style="50" customWidth="1"/>
    <col min="262" max="262" width="13.28515625" style="50" customWidth="1"/>
    <col min="263" max="267" width="11.42578125" style="50"/>
    <col min="268" max="268" width="4" style="50" bestFit="1" customWidth="1"/>
    <col min="269" max="269" width="4.42578125" style="50" bestFit="1" customWidth="1"/>
    <col min="270" max="270" width="4.5703125" style="50" customWidth="1"/>
    <col min="271" max="516" width="11.42578125" style="50"/>
    <col min="517" max="517" width="4.42578125" style="50" customWidth="1"/>
    <col min="518" max="518" width="13.28515625" style="50" customWidth="1"/>
    <col min="519" max="523" width="11.42578125" style="50"/>
    <col min="524" max="524" width="4" style="50" bestFit="1" customWidth="1"/>
    <col min="525" max="525" width="4.42578125" style="50" bestFit="1" customWidth="1"/>
    <col min="526" max="526" width="4.5703125" style="50" customWidth="1"/>
    <col min="527" max="772" width="11.42578125" style="50"/>
    <col min="773" max="773" width="4.42578125" style="50" customWidth="1"/>
    <col min="774" max="774" width="13.28515625" style="50" customWidth="1"/>
    <col min="775" max="779" width="11.42578125" style="50"/>
    <col min="780" max="780" width="4" style="50" bestFit="1" customWidth="1"/>
    <col min="781" max="781" width="4.42578125" style="50" bestFit="1" customWidth="1"/>
    <col min="782" max="782" width="4.5703125" style="50" customWidth="1"/>
    <col min="783" max="1028" width="11.42578125" style="50"/>
    <col min="1029" max="1029" width="4.42578125" style="50" customWidth="1"/>
    <col min="1030" max="1030" width="13.28515625" style="50" customWidth="1"/>
    <col min="1031" max="1035" width="11.42578125" style="50"/>
    <col min="1036" max="1036" width="4" style="50" bestFit="1" customWidth="1"/>
    <col min="1037" max="1037" width="4.42578125" style="50" bestFit="1" customWidth="1"/>
    <col min="1038" max="1038" width="4.5703125" style="50" customWidth="1"/>
    <col min="1039" max="1284" width="11.42578125" style="50"/>
    <col min="1285" max="1285" width="4.42578125" style="50" customWidth="1"/>
    <col min="1286" max="1286" width="13.28515625" style="50" customWidth="1"/>
    <col min="1287" max="1291" width="11.42578125" style="50"/>
    <col min="1292" max="1292" width="4" style="50" bestFit="1" customWidth="1"/>
    <col min="1293" max="1293" width="4.42578125" style="50" bestFit="1" customWidth="1"/>
    <col min="1294" max="1294" width="4.5703125" style="50" customWidth="1"/>
    <col min="1295" max="1540" width="11.42578125" style="50"/>
    <col min="1541" max="1541" width="4.42578125" style="50" customWidth="1"/>
    <col min="1542" max="1542" width="13.28515625" style="50" customWidth="1"/>
    <col min="1543" max="1547" width="11.42578125" style="50"/>
    <col min="1548" max="1548" width="4" style="50" bestFit="1" customWidth="1"/>
    <col min="1549" max="1549" width="4.42578125" style="50" bestFit="1" customWidth="1"/>
    <col min="1550" max="1550" width="4.5703125" style="50" customWidth="1"/>
    <col min="1551" max="1796" width="11.42578125" style="50"/>
    <col min="1797" max="1797" width="4.42578125" style="50" customWidth="1"/>
    <col min="1798" max="1798" width="13.28515625" style="50" customWidth="1"/>
    <col min="1799" max="1803" width="11.42578125" style="50"/>
    <col min="1804" max="1804" width="4" style="50" bestFit="1" customWidth="1"/>
    <col min="1805" max="1805" width="4.42578125" style="50" bestFit="1" customWidth="1"/>
    <col min="1806" max="1806" width="4.5703125" style="50" customWidth="1"/>
    <col min="1807" max="2052" width="11.42578125" style="50"/>
    <col min="2053" max="2053" width="4.42578125" style="50" customWidth="1"/>
    <col min="2054" max="2054" width="13.28515625" style="50" customWidth="1"/>
    <col min="2055" max="2059" width="11.42578125" style="50"/>
    <col min="2060" max="2060" width="4" style="50" bestFit="1" customWidth="1"/>
    <col min="2061" max="2061" width="4.42578125" style="50" bestFit="1" customWidth="1"/>
    <col min="2062" max="2062" width="4.5703125" style="50" customWidth="1"/>
    <col min="2063" max="2308" width="11.42578125" style="50"/>
    <col min="2309" max="2309" width="4.42578125" style="50" customWidth="1"/>
    <col min="2310" max="2310" width="13.28515625" style="50" customWidth="1"/>
    <col min="2311" max="2315" width="11.42578125" style="50"/>
    <col min="2316" max="2316" width="4" style="50" bestFit="1" customWidth="1"/>
    <col min="2317" max="2317" width="4.42578125" style="50" bestFit="1" customWidth="1"/>
    <col min="2318" max="2318" width="4.5703125" style="50" customWidth="1"/>
    <col min="2319" max="2564" width="11.42578125" style="50"/>
    <col min="2565" max="2565" width="4.42578125" style="50" customWidth="1"/>
    <col min="2566" max="2566" width="13.28515625" style="50" customWidth="1"/>
    <col min="2567" max="2571" width="11.42578125" style="50"/>
    <col min="2572" max="2572" width="4" style="50" bestFit="1" customWidth="1"/>
    <col min="2573" max="2573" width="4.42578125" style="50" bestFit="1" customWidth="1"/>
    <col min="2574" max="2574" width="4.5703125" style="50" customWidth="1"/>
    <col min="2575" max="2820" width="11.42578125" style="50"/>
    <col min="2821" max="2821" width="4.42578125" style="50" customWidth="1"/>
    <col min="2822" max="2822" width="13.28515625" style="50" customWidth="1"/>
    <col min="2823" max="2827" width="11.42578125" style="50"/>
    <col min="2828" max="2828" width="4" style="50" bestFit="1" customWidth="1"/>
    <col min="2829" max="2829" width="4.42578125" style="50" bestFit="1" customWidth="1"/>
    <col min="2830" max="2830" width="4.5703125" style="50" customWidth="1"/>
    <col min="2831" max="3076" width="11.42578125" style="50"/>
    <col min="3077" max="3077" width="4.42578125" style="50" customWidth="1"/>
    <col min="3078" max="3078" width="13.28515625" style="50" customWidth="1"/>
    <col min="3079" max="3083" width="11.42578125" style="50"/>
    <col min="3084" max="3084" width="4" style="50" bestFit="1" customWidth="1"/>
    <col min="3085" max="3085" width="4.42578125" style="50" bestFit="1" customWidth="1"/>
    <col min="3086" max="3086" width="4.5703125" style="50" customWidth="1"/>
    <col min="3087" max="3332" width="11.42578125" style="50"/>
    <col min="3333" max="3333" width="4.42578125" style="50" customWidth="1"/>
    <col min="3334" max="3334" width="13.28515625" style="50" customWidth="1"/>
    <col min="3335" max="3339" width="11.42578125" style="50"/>
    <col min="3340" max="3340" width="4" style="50" bestFit="1" customWidth="1"/>
    <col min="3341" max="3341" width="4.42578125" style="50" bestFit="1" customWidth="1"/>
    <col min="3342" max="3342" width="4.5703125" style="50" customWidth="1"/>
    <col min="3343" max="3588" width="11.42578125" style="50"/>
    <col min="3589" max="3589" width="4.42578125" style="50" customWidth="1"/>
    <col min="3590" max="3590" width="13.28515625" style="50" customWidth="1"/>
    <col min="3591" max="3595" width="11.42578125" style="50"/>
    <col min="3596" max="3596" width="4" style="50" bestFit="1" customWidth="1"/>
    <col min="3597" max="3597" width="4.42578125" style="50" bestFit="1" customWidth="1"/>
    <col min="3598" max="3598" width="4.5703125" style="50" customWidth="1"/>
    <col min="3599" max="3844" width="11.42578125" style="50"/>
    <col min="3845" max="3845" width="4.42578125" style="50" customWidth="1"/>
    <col min="3846" max="3846" width="13.28515625" style="50" customWidth="1"/>
    <col min="3847" max="3851" width="11.42578125" style="50"/>
    <col min="3852" max="3852" width="4" style="50" bestFit="1" customWidth="1"/>
    <col min="3853" max="3853" width="4.42578125" style="50" bestFit="1" customWidth="1"/>
    <col min="3854" max="3854" width="4.5703125" style="50" customWidth="1"/>
    <col min="3855" max="4100" width="11.42578125" style="50"/>
    <col min="4101" max="4101" width="4.42578125" style="50" customWidth="1"/>
    <col min="4102" max="4102" width="13.28515625" style="50" customWidth="1"/>
    <col min="4103" max="4107" width="11.42578125" style="50"/>
    <col min="4108" max="4108" width="4" style="50" bestFit="1" customWidth="1"/>
    <col min="4109" max="4109" width="4.42578125" style="50" bestFit="1" customWidth="1"/>
    <col min="4110" max="4110" width="4.5703125" style="50" customWidth="1"/>
    <col min="4111" max="4356" width="11.42578125" style="50"/>
    <col min="4357" max="4357" width="4.42578125" style="50" customWidth="1"/>
    <col min="4358" max="4358" width="13.28515625" style="50" customWidth="1"/>
    <col min="4359" max="4363" width="11.42578125" style="50"/>
    <col min="4364" max="4364" width="4" style="50" bestFit="1" customWidth="1"/>
    <col min="4365" max="4365" width="4.42578125" style="50" bestFit="1" customWidth="1"/>
    <col min="4366" max="4366" width="4.5703125" style="50" customWidth="1"/>
    <col min="4367" max="4612" width="11.42578125" style="50"/>
    <col min="4613" max="4613" width="4.42578125" style="50" customWidth="1"/>
    <col min="4614" max="4614" width="13.28515625" style="50" customWidth="1"/>
    <col min="4615" max="4619" width="11.42578125" style="50"/>
    <col min="4620" max="4620" width="4" style="50" bestFit="1" customWidth="1"/>
    <col min="4621" max="4621" width="4.42578125" style="50" bestFit="1" customWidth="1"/>
    <col min="4622" max="4622" width="4.5703125" style="50" customWidth="1"/>
    <col min="4623" max="4868" width="11.42578125" style="50"/>
    <col min="4869" max="4869" width="4.42578125" style="50" customWidth="1"/>
    <col min="4870" max="4870" width="13.28515625" style="50" customWidth="1"/>
    <col min="4871" max="4875" width="11.42578125" style="50"/>
    <col min="4876" max="4876" width="4" style="50" bestFit="1" customWidth="1"/>
    <col min="4877" max="4877" width="4.42578125" style="50" bestFit="1" customWidth="1"/>
    <col min="4878" max="4878" width="4.5703125" style="50" customWidth="1"/>
    <col min="4879" max="5124" width="11.42578125" style="50"/>
    <col min="5125" max="5125" width="4.42578125" style="50" customWidth="1"/>
    <col min="5126" max="5126" width="13.28515625" style="50" customWidth="1"/>
    <col min="5127" max="5131" width="11.42578125" style="50"/>
    <col min="5132" max="5132" width="4" style="50" bestFit="1" customWidth="1"/>
    <col min="5133" max="5133" width="4.42578125" style="50" bestFit="1" customWidth="1"/>
    <col min="5134" max="5134" width="4.5703125" style="50" customWidth="1"/>
    <col min="5135" max="5380" width="11.42578125" style="50"/>
    <col min="5381" max="5381" width="4.42578125" style="50" customWidth="1"/>
    <col min="5382" max="5382" width="13.28515625" style="50" customWidth="1"/>
    <col min="5383" max="5387" width="11.42578125" style="50"/>
    <col min="5388" max="5388" width="4" style="50" bestFit="1" customWidth="1"/>
    <col min="5389" max="5389" width="4.42578125" style="50" bestFit="1" customWidth="1"/>
    <col min="5390" max="5390" width="4.5703125" style="50" customWidth="1"/>
    <col min="5391" max="5636" width="11.42578125" style="50"/>
    <col min="5637" max="5637" width="4.42578125" style="50" customWidth="1"/>
    <col min="5638" max="5638" width="13.28515625" style="50" customWidth="1"/>
    <col min="5639" max="5643" width="11.42578125" style="50"/>
    <col min="5644" max="5644" width="4" style="50" bestFit="1" customWidth="1"/>
    <col min="5645" max="5645" width="4.42578125" style="50" bestFit="1" customWidth="1"/>
    <col min="5646" max="5646" width="4.5703125" style="50" customWidth="1"/>
    <col min="5647" max="5892" width="11.42578125" style="50"/>
    <col min="5893" max="5893" width="4.42578125" style="50" customWidth="1"/>
    <col min="5894" max="5894" width="13.28515625" style="50" customWidth="1"/>
    <col min="5895" max="5899" width="11.42578125" style="50"/>
    <col min="5900" max="5900" width="4" style="50" bestFit="1" customWidth="1"/>
    <col min="5901" max="5901" width="4.42578125" style="50" bestFit="1" customWidth="1"/>
    <col min="5902" max="5902" width="4.5703125" style="50" customWidth="1"/>
    <col min="5903" max="6148" width="11.42578125" style="50"/>
    <col min="6149" max="6149" width="4.42578125" style="50" customWidth="1"/>
    <col min="6150" max="6150" width="13.28515625" style="50" customWidth="1"/>
    <col min="6151" max="6155" width="11.42578125" style="50"/>
    <col min="6156" max="6156" width="4" style="50" bestFit="1" customWidth="1"/>
    <col min="6157" max="6157" width="4.42578125" style="50" bestFit="1" customWidth="1"/>
    <col min="6158" max="6158" width="4.5703125" style="50" customWidth="1"/>
    <col min="6159" max="6404" width="11.42578125" style="50"/>
    <col min="6405" max="6405" width="4.42578125" style="50" customWidth="1"/>
    <col min="6406" max="6406" width="13.28515625" style="50" customWidth="1"/>
    <col min="6407" max="6411" width="11.42578125" style="50"/>
    <col min="6412" max="6412" width="4" style="50" bestFit="1" customWidth="1"/>
    <col min="6413" max="6413" width="4.42578125" style="50" bestFit="1" customWidth="1"/>
    <col min="6414" max="6414" width="4.5703125" style="50" customWidth="1"/>
    <col min="6415" max="6660" width="11.42578125" style="50"/>
    <col min="6661" max="6661" width="4.42578125" style="50" customWidth="1"/>
    <col min="6662" max="6662" width="13.28515625" style="50" customWidth="1"/>
    <col min="6663" max="6667" width="11.42578125" style="50"/>
    <col min="6668" max="6668" width="4" style="50" bestFit="1" customWidth="1"/>
    <col min="6669" max="6669" width="4.42578125" style="50" bestFit="1" customWidth="1"/>
    <col min="6670" max="6670" width="4.5703125" style="50" customWidth="1"/>
    <col min="6671" max="6916" width="11.42578125" style="50"/>
    <col min="6917" max="6917" width="4.42578125" style="50" customWidth="1"/>
    <col min="6918" max="6918" width="13.28515625" style="50" customWidth="1"/>
    <col min="6919" max="6923" width="11.42578125" style="50"/>
    <col min="6924" max="6924" width="4" style="50" bestFit="1" customWidth="1"/>
    <col min="6925" max="6925" width="4.42578125" style="50" bestFit="1" customWidth="1"/>
    <col min="6926" max="6926" width="4.5703125" style="50" customWidth="1"/>
    <col min="6927" max="7172" width="11.42578125" style="50"/>
    <col min="7173" max="7173" width="4.42578125" style="50" customWidth="1"/>
    <col min="7174" max="7174" width="13.28515625" style="50" customWidth="1"/>
    <col min="7175" max="7179" width="11.42578125" style="50"/>
    <col min="7180" max="7180" width="4" style="50" bestFit="1" customWidth="1"/>
    <col min="7181" max="7181" width="4.42578125" style="50" bestFit="1" customWidth="1"/>
    <col min="7182" max="7182" width="4.5703125" style="50" customWidth="1"/>
    <col min="7183" max="7428" width="11.42578125" style="50"/>
    <col min="7429" max="7429" width="4.42578125" style="50" customWidth="1"/>
    <col min="7430" max="7430" width="13.28515625" style="50" customWidth="1"/>
    <col min="7431" max="7435" width="11.42578125" style="50"/>
    <col min="7436" max="7436" width="4" style="50" bestFit="1" customWidth="1"/>
    <col min="7437" max="7437" width="4.42578125" style="50" bestFit="1" customWidth="1"/>
    <col min="7438" max="7438" width="4.5703125" style="50" customWidth="1"/>
    <col min="7439" max="7684" width="11.42578125" style="50"/>
    <col min="7685" max="7685" width="4.42578125" style="50" customWidth="1"/>
    <col min="7686" max="7686" width="13.28515625" style="50" customWidth="1"/>
    <col min="7687" max="7691" width="11.42578125" style="50"/>
    <col min="7692" max="7692" width="4" style="50" bestFit="1" customWidth="1"/>
    <col min="7693" max="7693" width="4.42578125" style="50" bestFit="1" customWidth="1"/>
    <col min="7694" max="7694" width="4.5703125" style="50" customWidth="1"/>
    <col min="7695" max="7940" width="11.42578125" style="50"/>
    <col min="7941" max="7941" width="4.42578125" style="50" customWidth="1"/>
    <col min="7942" max="7942" width="13.28515625" style="50" customWidth="1"/>
    <col min="7943" max="7947" width="11.42578125" style="50"/>
    <col min="7948" max="7948" width="4" style="50" bestFit="1" customWidth="1"/>
    <col min="7949" max="7949" width="4.42578125" style="50" bestFit="1" customWidth="1"/>
    <col min="7950" max="7950" width="4.5703125" style="50" customWidth="1"/>
    <col min="7951" max="8196" width="11.42578125" style="50"/>
    <col min="8197" max="8197" width="4.42578125" style="50" customWidth="1"/>
    <col min="8198" max="8198" width="13.28515625" style="50" customWidth="1"/>
    <col min="8199" max="8203" width="11.42578125" style="50"/>
    <col min="8204" max="8204" width="4" style="50" bestFit="1" customWidth="1"/>
    <col min="8205" max="8205" width="4.42578125" style="50" bestFit="1" customWidth="1"/>
    <col min="8206" max="8206" width="4.5703125" style="50" customWidth="1"/>
    <col min="8207" max="8452" width="11.42578125" style="50"/>
    <col min="8453" max="8453" width="4.42578125" style="50" customWidth="1"/>
    <col min="8454" max="8454" width="13.28515625" style="50" customWidth="1"/>
    <col min="8455" max="8459" width="11.42578125" style="50"/>
    <col min="8460" max="8460" width="4" style="50" bestFit="1" customWidth="1"/>
    <col min="8461" max="8461" width="4.42578125" style="50" bestFit="1" customWidth="1"/>
    <col min="8462" max="8462" width="4.5703125" style="50" customWidth="1"/>
    <col min="8463" max="8708" width="11.42578125" style="50"/>
    <col min="8709" max="8709" width="4.42578125" style="50" customWidth="1"/>
    <col min="8710" max="8710" width="13.28515625" style="50" customWidth="1"/>
    <col min="8711" max="8715" width="11.42578125" style="50"/>
    <col min="8716" max="8716" width="4" style="50" bestFit="1" customWidth="1"/>
    <col min="8717" max="8717" width="4.42578125" style="50" bestFit="1" customWidth="1"/>
    <col min="8718" max="8718" width="4.5703125" style="50" customWidth="1"/>
    <col min="8719" max="8964" width="11.42578125" style="50"/>
    <col min="8965" max="8965" width="4.42578125" style="50" customWidth="1"/>
    <col min="8966" max="8966" width="13.28515625" style="50" customWidth="1"/>
    <col min="8967" max="8971" width="11.42578125" style="50"/>
    <col min="8972" max="8972" width="4" style="50" bestFit="1" customWidth="1"/>
    <col min="8973" max="8973" width="4.42578125" style="50" bestFit="1" customWidth="1"/>
    <col min="8974" max="8974" width="4.5703125" style="50" customWidth="1"/>
    <col min="8975" max="9220" width="11.42578125" style="50"/>
    <col min="9221" max="9221" width="4.42578125" style="50" customWidth="1"/>
    <col min="9222" max="9222" width="13.28515625" style="50" customWidth="1"/>
    <col min="9223" max="9227" width="11.42578125" style="50"/>
    <col min="9228" max="9228" width="4" style="50" bestFit="1" customWidth="1"/>
    <col min="9229" max="9229" width="4.42578125" style="50" bestFit="1" customWidth="1"/>
    <col min="9230" max="9230" width="4.5703125" style="50" customWidth="1"/>
    <col min="9231" max="9476" width="11.42578125" style="50"/>
    <col min="9477" max="9477" width="4.42578125" style="50" customWidth="1"/>
    <col min="9478" max="9478" width="13.28515625" style="50" customWidth="1"/>
    <col min="9479" max="9483" width="11.42578125" style="50"/>
    <col min="9484" max="9484" width="4" style="50" bestFit="1" customWidth="1"/>
    <col min="9485" max="9485" width="4.42578125" style="50" bestFit="1" customWidth="1"/>
    <col min="9486" max="9486" width="4.5703125" style="50" customWidth="1"/>
    <col min="9487" max="9732" width="11.42578125" style="50"/>
    <col min="9733" max="9733" width="4.42578125" style="50" customWidth="1"/>
    <col min="9734" max="9734" width="13.28515625" style="50" customWidth="1"/>
    <col min="9735" max="9739" width="11.42578125" style="50"/>
    <col min="9740" max="9740" width="4" style="50" bestFit="1" customWidth="1"/>
    <col min="9741" max="9741" width="4.42578125" style="50" bestFit="1" customWidth="1"/>
    <col min="9742" max="9742" width="4.5703125" style="50" customWidth="1"/>
    <col min="9743" max="9988" width="11.42578125" style="50"/>
    <col min="9989" max="9989" width="4.42578125" style="50" customWidth="1"/>
    <col min="9990" max="9990" width="13.28515625" style="50" customWidth="1"/>
    <col min="9991" max="9995" width="11.42578125" style="50"/>
    <col min="9996" max="9996" width="4" style="50" bestFit="1" customWidth="1"/>
    <col min="9997" max="9997" width="4.42578125" style="50" bestFit="1" customWidth="1"/>
    <col min="9998" max="9998" width="4.5703125" style="50" customWidth="1"/>
    <col min="9999" max="10244" width="11.42578125" style="50"/>
    <col min="10245" max="10245" width="4.42578125" style="50" customWidth="1"/>
    <col min="10246" max="10246" width="13.28515625" style="50" customWidth="1"/>
    <col min="10247" max="10251" width="11.42578125" style="50"/>
    <col min="10252" max="10252" width="4" style="50" bestFit="1" customWidth="1"/>
    <col min="10253" max="10253" width="4.42578125" style="50" bestFit="1" customWidth="1"/>
    <col min="10254" max="10254" width="4.5703125" style="50" customWidth="1"/>
    <col min="10255" max="10500" width="11.42578125" style="50"/>
    <col min="10501" max="10501" width="4.42578125" style="50" customWidth="1"/>
    <col min="10502" max="10502" width="13.28515625" style="50" customWidth="1"/>
    <col min="10503" max="10507" width="11.42578125" style="50"/>
    <col min="10508" max="10508" width="4" style="50" bestFit="1" customWidth="1"/>
    <col min="10509" max="10509" width="4.42578125" style="50" bestFit="1" customWidth="1"/>
    <col min="10510" max="10510" width="4.5703125" style="50" customWidth="1"/>
    <col min="10511" max="10756" width="11.42578125" style="50"/>
    <col min="10757" max="10757" width="4.42578125" style="50" customWidth="1"/>
    <col min="10758" max="10758" width="13.28515625" style="50" customWidth="1"/>
    <col min="10759" max="10763" width="11.42578125" style="50"/>
    <col min="10764" max="10764" width="4" style="50" bestFit="1" customWidth="1"/>
    <col min="10765" max="10765" width="4.42578125" style="50" bestFit="1" customWidth="1"/>
    <col min="10766" max="10766" width="4.5703125" style="50" customWidth="1"/>
    <col min="10767" max="11012" width="11.42578125" style="50"/>
    <col min="11013" max="11013" width="4.42578125" style="50" customWidth="1"/>
    <col min="11014" max="11014" width="13.28515625" style="50" customWidth="1"/>
    <col min="11015" max="11019" width="11.42578125" style="50"/>
    <col min="11020" max="11020" width="4" style="50" bestFit="1" customWidth="1"/>
    <col min="11021" max="11021" width="4.42578125" style="50" bestFit="1" customWidth="1"/>
    <col min="11022" max="11022" width="4.5703125" style="50" customWidth="1"/>
    <col min="11023" max="11268" width="11.42578125" style="50"/>
    <col min="11269" max="11269" width="4.42578125" style="50" customWidth="1"/>
    <col min="11270" max="11270" width="13.28515625" style="50" customWidth="1"/>
    <col min="11271" max="11275" width="11.42578125" style="50"/>
    <col min="11276" max="11276" width="4" style="50" bestFit="1" customWidth="1"/>
    <col min="11277" max="11277" width="4.42578125" style="50" bestFit="1" customWidth="1"/>
    <col min="11278" max="11278" width="4.5703125" style="50" customWidth="1"/>
    <col min="11279" max="11524" width="11.42578125" style="50"/>
    <col min="11525" max="11525" width="4.42578125" style="50" customWidth="1"/>
    <col min="11526" max="11526" width="13.28515625" style="50" customWidth="1"/>
    <col min="11527" max="11531" width="11.42578125" style="50"/>
    <col min="11532" max="11532" width="4" style="50" bestFit="1" customWidth="1"/>
    <col min="11533" max="11533" width="4.42578125" style="50" bestFit="1" customWidth="1"/>
    <col min="11534" max="11534" width="4.5703125" style="50" customWidth="1"/>
    <col min="11535" max="11780" width="11.42578125" style="50"/>
    <col min="11781" max="11781" width="4.42578125" style="50" customWidth="1"/>
    <col min="11782" max="11782" width="13.28515625" style="50" customWidth="1"/>
    <col min="11783" max="11787" width="11.42578125" style="50"/>
    <col min="11788" max="11788" width="4" style="50" bestFit="1" customWidth="1"/>
    <col min="11789" max="11789" width="4.42578125" style="50" bestFit="1" customWidth="1"/>
    <col min="11790" max="11790" width="4.5703125" style="50" customWidth="1"/>
    <col min="11791" max="12036" width="11.42578125" style="50"/>
    <col min="12037" max="12037" width="4.42578125" style="50" customWidth="1"/>
    <col min="12038" max="12038" width="13.28515625" style="50" customWidth="1"/>
    <col min="12039" max="12043" width="11.42578125" style="50"/>
    <col min="12044" max="12044" width="4" style="50" bestFit="1" customWidth="1"/>
    <col min="12045" max="12045" width="4.42578125" style="50" bestFit="1" customWidth="1"/>
    <col min="12046" max="12046" width="4.5703125" style="50" customWidth="1"/>
    <col min="12047" max="12292" width="11.42578125" style="50"/>
    <col min="12293" max="12293" width="4.42578125" style="50" customWidth="1"/>
    <col min="12294" max="12294" width="13.28515625" style="50" customWidth="1"/>
    <col min="12295" max="12299" width="11.42578125" style="50"/>
    <col min="12300" max="12300" width="4" style="50" bestFit="1" customWidth="1"/>
    <col min="12301" max="12301" width="4.42578125" style="50" bestFit="1" customWidth="1"/>
    <col min="12302" max="12302" width="4.5703125" style="50" customWidth="1"/>
    <col min="12303" max="12548" width="11.42578125" style="50"/>
    <col min="12549" max="12549" width="4.42578125" style="50" customWidth="1"/>
    <col min="12550" max="12550" width="13.28515625" style="50" customWidth="1"/>
    <col min="12551" max="12555" width="11.42578125" style="50"/>
    <col min="12556" max="12556" width="4" style="50" bestFit="1" customWidth="1"/>
    <col min="12557" max="12557" width="4.42578125" style="50" bestFit="1" customWidth="1"/>
    <col min="12558" max="12558" width="4.5703125" style="50" customWidth="1"/>
    <col min="12559" max="12804" width="11.42578125" style="50"/>
    <col min="12805" max="12805" width="4.42578125" style="50" customWidth="1"/>
    <col min="12806" max="12806" width="13.28515625" style="50" customWidth="1"/>
    <col min="12807" max="12811" width="11.42578125" style="50"/>
    <col min="12812" max="12812" width="4" style="50" bestFit="1" customWidth="1"/>
    <col min="12813" max="12813" width="4.42578125" style="50" bestFit="1" customWidth="1"/>
    <col min="12814" max="12814" width="4.5703125" style="50" customWidth="1"/>
    <col min="12815" max="13060" width="11.42578125" style="50"/>
    <col min="13061" max="13061" width="4.42578125" style="50" customWidth="1"/>
    <col min="13062" max="13062" width="13.28515625" style="50" customWidth="1"/>
    <col min="13063" max="13067" width="11.42578125" style="50"/>
    <col min="13068" max="13068" width="4" style="50" bestFit="1" customWidth="1"/>
    <col min="13069" max="13069" width="4.42578125" style="50" bestFit="1" customWidth="1"/>
    <col min="13070" max="13070" width="4.5703125" style="50" customWidth="1"/>
    <col min="13071" max="13316" width="11.42578125" style="50"/>
    <col min="13317" max="13317" width="4.42578125" style="50" customWidth="1"/>
    <col min="13318" max="13318" width="13.28515625" style="50" customWidth="1"/>
    <col min="13319" max="13323" width="11.42578125" style="50"/>
    <col min="13324" max="13324" width="4" style="50" bestFit="1" customWidth="1"/>
    <col min="13325" max="13325" width="4.42578125" style="50" bestFit="1" customWidth="1"/>
    <col min="13326" max="13326" width="4.5703125" style="50" customWidth="1"/>
    <col min="13327" max="13572" width="11.42578125" style="50"/>
    <col min="13573" max="13573" width="4.42578125" style="50" customWidth="1"/>
    <col min="13574" max="13574" width="13.28515625" style="50" customWidth="1"/>
    <col min="13575" max="13579" width="11.42578125" style="50"/>
    <col min="13580" max="13580" width="4" style="50" bestFit="1" customWidth="1"/>
    <col min="13581" max="13581" width="4.42578125" style="50" bestFit="1" customWidth="1"/>
    <col min="13582" max="13582" width="4.5703125" style="50" customWidth="1"/>
    <col min="13583" max="13828" width="11.42578125" style="50"/>
    <col min="13829" max="13829" width="4.42578125" style="50" customWidth="1"/>
    <col min="13830" max="13830" width="13.28515625" style="50" customWidth="1"/>
    <col min="13831" max="13835" width="11.42578125" style="50"/>
    <col min="13836" max="13836" width="4" style="50" bestFit="1" customWidth="1"/>
    <col min="13837" max="13837" width="4.42578125" style="50" bestFit="1" customWidth="1"/>
    <col min="13838" max="13838" width="4.5703125" style="50" customWidth="1"/>
    <col min="13839" max="14084" width="11.42578125" style="50"/>
    <col min="14085" max="14085" width="4.42578125" style="50" customWidth="1"/>
    <col min="14086" max="14086" width="13.28515625" style="50" customWidth="1"/>
    <col min="14087" max="14091" width="11.42578125" style="50"/>
    <col min="14092" max="14092" width="4" style="50" bestFit="1" customWidth="1"/>
    <col min="14093" max="14093" width="4.42578125" style="50" bestFit="1" customWidth="1"/>
    <col min="14094" max="14094" width="4.5703125" style="50" customWidth="1"/>
    <col min="14095" max="14340" width="11.42578125" style="50"/>
    <col min="14341" max="14341" width="4.42578125" style="50" customWidth="1"/>
    <col min="14342" max="14342" width="13.28515625" style="50" customWidth="1"/>
    <col min="14343" max="14347" width="11.42578125" style="50"/>
    <col min="14348" max="14348" width="4" style="50" bestFit="1" customWidth="1"/>
    <col min="14349" max="14349" width="4.42578125" style="50" bestFit="1" customWidth="1"/>
    <col min="14350" max="14350" width="4.5703125" style="50" customWidth="1"/>
    <col min="14351" max="14596" width="11.42578125" style="50"/>
    <col min="14597" max="14597" width="4.42578125" style="50" customWidth="1"/>
    <col min="14598" max="14598" width="13.28515625" style="50" customWidth="1"/>
    <col min="14599" max="14603" width="11.42578125" style="50"/>
    <col min="14604" max="14604" width="4" style="50" bestFit="1" customWidth="1"/>
    <col min="14605" max="14605" width="4.42578125" style="50" bestFit="1" customWidth="1"/>
    <col min="14606" max="14606" width="4.5703125" style="50" customWidth="1"/>
    <col min="14607" max="14852" width="11.42578125" style="50"/>
    <col min="14853" max="14853" width="4.42578125" style="50" customWidth="1"/>
    <col min="14854" max="14854" width="13.28515625" style="50" customWidth="1"/>
    <col min="14855" max="14859" width="11.42578125" style="50"/>
    <col min="14860" max="14860" width="4" style="50" bestFit="1" customWidth="1"/>
    <col min="14861" max="14861" width="4.42578125" style="50" bestFit="1" customWidth="1"/>
    <col min="14862" max="14862" width="4.5703125" style="50" customWidth="1"/>
    <col min="14863" max="15108" width="11.42578125" style="50"/>
    <col min="15109" max="15109" width="4.42578125" style="50" customWidth="1"/>
    <col min="15110" max="15110" width="13.28515625" style="50" customWidth="1"/>
    <col min="15111" max="15115" width="11.42578125" style="50"/>
    <col min="15116" max="15116" width="4" style="50" bestFit="1" customWidth="1"/>
    <col min="15117" max="15117" width="4.42578125" style="50" bestFit="1" customWidth="1"/>
    <col min="15118" max="15118" width="4.5703125" style="50" customWidth="1"/>
    <col min="15119" max="15364" width="11.42578125" style="50"/>
    <col min="15365" max="15365" width="4.42578125" style="50" customWidth="1"/>
    <col min="15366" max="15366" width="13.28515625" style="50" customWidth="1"/>
    <col min="15367" max="15371" width="11.42578125" style="50"/>
    <col min="15372" max="15372" width="4" style="50" bestFit="1" customWidth="1"/>
    <col min="15373" max="15373" width="4.42578125" style="50" bestFit="1" customWidth="1"/>
    <col min="15374" max="15374" width="4.5703125" style="50" customWidth="1"/>
    <col min="15375" max="15620" width="11.42578125" style="50"/>
    <col min="15621" max="15621" width="4.42578125" style="50" customWidth="1"/>
    <col min="15622" max="15622" width="13.28515625" style="50" customWidth="1"/>
    <col min="15623" max="15627" width="11.42578125" style="50"/>
    <col min="15628" max="15628" width="4" style="50" bestFit="1" customWidth="1"/>
    <col min="15629" max="15629" width="4.42578125" style="50" bestFit="1" customWidth="1"/>
    <col min="15630" max="15630" width="4.5703125" style="50" customWidth="1"/>
    <col min="15631" max="15876" width="11.42578125" style="50"/>
    <col min="15877" max="15877" width="4.42578125" style="50" customWidth="1"/>
    <col min="15878" max="15878" width="13.28515625" style="50" customWidth="1"/>
    <col min="15879" max="15883" width="11.42578125" style="50"/>
    <col min="15884" max="15884" width="4" style="50" bestFit="1" customWidth="1"/>
    <col min="15885" max="15885" width="4.42578125" style="50" bestFit="1" customWidth="1"/>
    <col min="15886" max="15886" width="4.5703125" style="50" customWidth="1"/>
    <col min="15887" max="16132" width="11.42578125" style="50"/>
    <col min="16133" max="16133" width="4.42578125" style="50" customWidth="1"/>
    <col min="16134" max="16134" width="13.28515625" style="50" customWidth="1"/>
    <col min="16135" max="16139" width="11.42578125" style="50"/>
    <col min="16140" max="16140" width="4" style="50" bestFit="1" customWidth="1"/>
    <col min="16141" max="16141" width="4.42578125" style="50" bestFit="1" customWidth="1"/>
    <col min="16142" max="16142" width="4.5703125" style="50" customWidth="1"/>
    <col min="16143" max="16384" width="11.42578125" style="50"/>
  </cols>
  <sheetData>
    <row r="1" spans="2:22">
      <c r="F1" s="51"/>
    </row>
    <row r="2" spans="2:22">
      <c r="D2" s="106" t="s">
        <v>1</v>
      </c>
    </row>
    <row r="3" spans="2:22">
      <c r="D3" s="115" t="s">
        <v>117</v>
      </c>
    </row>
    <row r="4" spans="2:22" ht="20.100000000000001" customHeight="1">
      <c r="B4" s="105" t="s">
        <v>73</v>
      </c>
      <c r="V4" s="55"/>
    </row>
    <row r="5" spans="2:22">
      <c r="V5" s="55"/>
    </row>
    <row r="6" spans="2:22">
      <c r="V6" s="55"/>
    </row>
    <row r="7" spans="2:22">
      <c r="B7" s="199" t="s">
        <v>30</v>
      </c>
      <c r="V7" s="55"/>
    </row>
    <row r="8" spans="2:22">
      <c r="B8" s="199"/>
      <c r="O8" s="56">
        <f>IF('Data 2'!$E4&gt;'Data 2'!$F4,'Data 2'!$F4,'Data 2'!$E4)</f>
        <v>17.630889559999915</v>
      </c>
      <c r="V8" s="55"/>
    </row>
    <row r="9" spans="2:22">
      <c r="B9" s="199"/>
      <c r="O9" s="56">
        <f>IF('Data 2'!$E5&gt;'Data 2'!$F5,'Data 2'!$F5,'Data 2'!$E5)</f>
        <v>29.495132564600013</v>
      </c>
      <c r="V9" s="55"/>
    </row>
    <row r="10" spans="2:22">
      <c r="D10" s="4"/>
      <c r="O10" s="56">
        <f>IF('Data 2'!$E6&gt;'Data 2'!$F6,'Data 2'!$F6,'Data 2'!$E6)</f>
        <v>29.495132564600013</v>
      </c>
      <c r="V10" s="55"/>
    </row>
    <row r="11" spans="2:22">
      <c r="D11" s="4"/>
      <c r="O11" s="56">
        <f>IF('Data 2'!$E7&gt;'Data 2'!$F7,'Data 2'!$F7,'Data 2'!$E7)</f>
        <v>22.375748725999607</v>
      </c>
      <c r="V11" s="55"/>
    </row>
    <row r="12" spans="2:22">
      <c r="D12" s="4"/>
      <c r="O12" s="56">
        <f>IF('Data 2'!$E8&gt;'Data 2'!$F8,'Data 2'!$F8,'Data 2'!$E8)</f>
        <v>19.180821824000255</v>
      </c>
      <c r="V12" s="55"/>
    </row>
    <row r="13" spans="2:22">
      <c r="D13" s="4"/>
      <c r="O13" s="56">
        <f>IF('Data 2'!$E9&gt;'Data 2'!$F9,'Data 2'!$F9,'Data 2'!$E9)</f>
        <v>20.96264235000011</v>
      </c>
      <c r="V13" s="55"/>
    </row>
    <row r="14" spans="2:22">
      <c r="D14" s="4"/>
      <c r="O14" s="56">
        <f>IF('Data 2'!$E10&gt;'Data 2'!$F10,'Data 2'!$F10,'Data 2'!$E10)</f>
        <v>29.495132564600013</v>
      </c>
      <c r="V14" s="55"/>
    </row>
    <row r="15" spans="2:22">
      <c r="D15" s="4"/>
      <c r="O15" s="56">
        <f>IF('Data 2'!$E11&gt;'Data 2'!$F11,'Data 2'!$F11,'Data 2'!$E11)</f>
        <v>29.495132564600013</v>
      </c>
      <c r="V15" s="55"/>
    </row>
    <row r="16" spans="2:22">
      <c r="D16" s="4"/>
      <c r="O16" s="56">
        <f>IF('Data 2'!$E12&gt;'Data 2'!$F12,'Data 2'!$F12,'Data 2'!$E12)</f>
        <v>10.452418350000272</v>
      </c>
      <c r="V16" s="55"/>
    </row>
    <row r="17" spans="1:27">
      <c r="D17" s="4"/>
      <c r="O17" s="56">
        <f>IF('Data 2'!$E13&gt;'Data 2'!$F13,'Data 2'!$F13,'Data 2'!$E13)</f>
        <v>29.495132564600013</v>
      </c>
      <c r="V17" s="55"/>
    </row>
    <row r="18" spans="1:27">
      <c r="D18" s="4"/>
      <c r="O18" s="56">
        <f>IF('Data 2'!$E14&gt;'Data 2'!$F14,'Data 2'!$F14,'Data 2'!$E14)</f>
        <v>3.5974873880000224</v>
      </c>
      <c r="V18" s="55"/>
    </row>
    <row r="19" spans="1:27">
      <c r="D19" s="4"/>
      <c r="O19" s="56">
        <f>IF('Data 2'!$E15&gt;'Data 2'!$F15,'Data 2'!$F15,'Data 2'!$E15)</f>
        <v>25.262630490000021</v>
      </c>
      <c r="V19" s="55"/>
    </row>
    <row r="20" spans="1:27" s="57" customFormat="1">
      <c r="A20"/>
      <c r="B20"/>
      <c r="C20"/>
      <c r="D20" s="4"/>
      <c r="O20" s="56">
        <f>IF('Data 2'!$E16&gt;'Data 2'!$F16,'Data 2'!$F16,'Data 2'!$E16)</f>
        <v>16.863148058000085</v>
      </c>
      <c r="P20" s="50"/>
      <c r="V20" s="55"/>
    </row>
    <row r="21" spans="1:27" s="57" customFormat="1">
      <c r="A21"/>
      <c r="B21"/>
      <c r="C21"/>
      <c r="D21" s="4"/>
      <c r="O21" s="56">
        <f>IF('Data 2'!$E17&gt;'Data 2'!$F17,'Data 2'!$F17,'Data 2'!$E17)</f>
        <v>12.64196985199958</v>
      </c>
      <c r="P21" s="50"/>
      <c r="V21" s="55"/>
    </row>
    <row r="22" spans="1:27">
      <c r="D22" s="41"/>
      <c r="O22" s="56">
        <f>IF('Data 2'!$E18&gt;'Data 2'!$F18,'Data 2'!$F18,'Data 2'!$E18)</f>
        <v>18.813900324000482</v>
      </c>
      <c r="V22" s="55"/>
    </row>
    <row r="23" spans="1:27">
      <c r="O23" s="56">
        <f>IF('Data 2'!$E19&gt;'Data 2'!$F19,'Data 2'!$F19,'Data 2'!$E19)</f>
        <v>29.495132564600013</v>
      </c>
      <c r="V23" s="55"/>
    </row>
    <row r="24" spans="1:27">
      <c r="O24" s="56">
        <f>IF('Data 2'!$E20&gt;'Data 2'!$F20,'Data 2'!$F20,'Data 2'!$E20)</f>
        <v>1.0058903679999991</v>
      </c>
      <c r="V24" s="55"/>
    </row>
    <row r="25" spans="1:27">
      <c r="O25" s="56">
        <f>IF('Data 2'!$E21&gt;'Data 2'!$F21,'Data 2'!$F21,'Data 2'!$E21)</f>
        <v>4.4931087440001232</v>
      </c>
      <c r="V25" s="55"/>
    </row>
    <row r="26" spans="1:27">
      <c r="O26" s="56">
        <f>IF('Data 2'!$E22&gt;'Data 2'!$F22,'Data 2'!$F22,'Data 2'!$E22)</f>
        <v>16.20269827999968</v>
      </c>
      <c r="V26" s="55"/>
    </row>
    <row r="27" spans="1:27">
      <c r="O27" s="56">
        <f>IF('Data 2'!$E23&gt;'Data 2'!$F23,'Data 2'!$F23,'Data 2'!$E23)</f>
        <v>8.5069737639999694</v>
      </c>
      <c r="V27" s="55"/>
    </row>
    <row r="28" spans="1:27">
      <c r="O28" s="56">
        <f>IF('Data 2'!$E24&gt;'Data 2'!$F24,'Data 2'!$F24,'Data 2'!$E24)</f>
        <v>11.65973510600017</v>
      </c>
      <c r="V28" s="55"/>
    </row>
    <row r="29" spans="1:27">
      <c r="O29" s="56">
        <f>IF('Data 2'!$E25&gt;'Data 2'!$F25,'Data 2'!$F25,'Data 2'!$E25)</f>
        <v>3.5801353179997135</v>
      </c>
      <c r="V29" s="55"/>
    </row>
    <row r="30" spans="1:27">
      <c r="O30" s="56">
        <f>IF('Data 2'!$E26&gt;'Data 2'!$F26,'Data 2'!$F26,'Data 2'!$E26)</f>
        <v>11.501396654000299</v>
      </c>
      <c r="V30" s="55"/>
    </row>
    <row r="31" spans="1:27">
      <c r="O31" s="56">
        <f>IF('Data 2'!$E27&gt;'Data 2'!$F27,'Data 2'!$F27,'Data 2'!$E27)</f>
        <v>29.495132564600013</v>
      </c>
      <c r="V31" s="55"/>
      <c r="Y31" s="58"/>
      <c r="Z31" s="58"/>
      <c r="AA31" s="59"/>
    </row>
    <row r="32" spans="1:27">
      <c r="O32" s="56">
        <f>IF('Data 2'!$E28&gt;'Data 2'!$F28,'Data 2'!$F28,'Data 2'!$E28)</f>
        <v>3.1561152319998356</v>
      </c>
      <c r="V32" s="55"/>
      <c r="Y32" s="58"/>
      <c r="Z32" s="58"/>
      <c r="AA32" s="59"/>
    </row>
    <row r="33" spans="15:27">
      <c r="O33" s="56">
        <f>IF('Data 2'!$E29&gt;'Data 2'!$F29,'Data 2'!$F29,'Data 2'!$E29)</f>
        <v>8.6868206500006853</v>
      </c>
      <c r="V33" s="55"/>
      <c r="Y33" s="58"/>
      <c r="Z33" s="58"/>
      <c r="AA33" s="59"/>
    </row>
    <row r="34" spans="15:27">
      <c r="O34" s="56">
        <f>IF('Data 2'!$E30&gt;'Data 2'!$F30,'Data 2'!$F30,'Data 2'!$E30)</f>
        <v>15.672003331999582</v>
      </c>
      <c r="V34" s="55"/>
      <c r="Y34" s="58"/>
      <c r="Z34" s="58"/>
      <c r="AA34" s="59"/>
    </row>
    <row r="35" spans="15:27">
      <c r="O35" s="56">
        <f>IF('Data 2'!$E31&gt;'Data 2'!$F31,'Data 2'!$F31,'Data 2'!$E31)</f>
        <v>13.390439215999722</v>
      </c>
      <c r="V35" s="55"/>
      <c r="Y35" s="58"/>
      <c r="Z35" s="58"/>
      <c r="AA35" s="59"/>
    </row>
    <row r="36" spans="15:27">
      <c r="O36" s="56">
        <f>IF('Data 2'!$E32&gt;'Data 2'!$F32,'Data 2'!$F32,'Data 2'!$E32)</f>
        <v>1.52724735000064</v>
      </c>
      <c r="V36" s="55"/>
      <c r="Y36" s="58"/>
      <c r="Z36" s="58"/>
      <c r="AA36" s="59"/>
    </row>
    <row r="37" spans="15:27">
      <c r="O37" s="56">
        <f>IF('Data 2'!$E33&gt;'Data 2'!$F33,'Data 2'!$F33,'Data 2'!$E33)</f>
        <v>7.6585041500001028</v>
      </c>
      <c r="V37" s="55"/>
      <c r="Y37" s="58"/>
      <c r="Z37" s="58"/>
      <c r="AA37" s="59"/>
    </row>
    <row r="38" spans="15:27">
      <c r="O38" s="56">
        <f>IF('Data 2'!$E34&gt;'Data 2'!$F34,'Data 2'!$F34,'Data 2'!$E34)</f>
        <v>23.753820245999862</v>
      </c>
      <c r="V38" s="55"/>
      <c r="Y38" s="58"/>
      <c r="Z38" s="58"/>
      <c r="AA38" s="59"/>
    </row>
    <row r="39" spans="15:27">
      <c r="O39" s="56">
        <f>IF('Data 2'!$E35&gt;'Data 2'!$F35,'Data 2'!$F35,'Data 2'!$E35)</f>
        <v>3.8168256220002226</v>
      </c>
      <c r="V39" s="55"/>
      <c r="Y39" s="58"/>
      <c r="Z39" s="58"/>
      <c r="AA39" s="59"/>
    </row>
    <row r="40" spans="15:27">
      <c r="O40" s="56">
        <f>IF('Data 2'!$E36&gt;'Data 2'!$F36,'Data 2'!$F36,'Data 2'!$E36)</f>
        <v>1.4380734259992314</v>
      </c>
      <c r="V40" s="55"/>
      <c r="Y40" s="58"/>
      <c r="Z40" s="58"/>
      <c r="AA40" s="59"/>
    </row>
    <row r="41" spans="15:27">
      <c r="O41" s="56">
        <f>IF('Data 2'!$E37&gt;'Data 2'!$F37,'Data 2'!$F37,'Data 2'!$E37)</f>
        <v>2.975847520000082</v>
      </c>
      <c r="V41" s="55"/>
      <c r="Y41" s="58"/>
      <c r="Z41" s="58"/>
      <c r="AA41" s="59"/>
    </row>
    <row r="42" spans="15:27">
      <c r="O42" s="56">
        <f>IF('Data 2'!$E38&gt;'Data 2'!$F38,'Data 2'!$F38,'Data 2'!$E38)</f>
        <v>4.1446258560001583</v>
      </c>
      <c r="V42" s="55"/>
      <c r="Y42" s="58"/>
      <c r="Z42" s="58"/>
      <c r="AA42" s="59"/>
    </row>
    <row r="43" spans="15:27">
      <c r="O43" s="56">
        <f>IF('Data 2'!$E39&gt;'Data 2'!$F39,'Data 2'!$F39,'Data 2'!$E39)</f>
        <v>14.927450494000192</v>
      </c>
      <c r="V43" s="55"/>
      <c r="Y43" s="58"/>
      <c r="Z43" s="58"/>
      <c r="AA43" s="59"/>
    </row>
    <row r="44" spans="15:27">
      <c r="O44" s="56">
        <f>IF('Data 2'!$E40&gt;'Data 2'!$F40,'Data 2'!$F40,'Data 2'!$E40)</f>
        <v>18.209588883748388</v>
      </c>
      <c r="V44" s="55"/>
      <c r="Y44" s="58"/>
      <c r="Z44" s="58"/>
      <c r="AA44" s="59"/>
    </row>
    <row r="45" spans="15:27">
      <c r="O45" s="56">
        <f>IF('Data 2'!$E41&gt;'Data 2'!$F41,'Data 2'!$F41,'Data 2'!$E41)</f>
        <v>4.3516992580000657</v>
      </c>
      <c r="V45" s="55"/>
      <c r="Y45" s="58"/>
      <c r="Z45" s="58"/>
      <c r="AA45" s="59"/>
    </row>
    <row r="46" spans="15:27">
      <c r="O46" s="56">
        <f>IF('Data 2'!$E42&gt;'Data 2'!$F42,'Data 2'!$F42,'Data 2'!$E42)</f>
        <v>4.9573860239996579</v>
      </c>
      <c r="V46" s="55"/>
      <c r="Y46" s="58"/>
      <c r="Z46" s="58"/>
      <c r="AA46" s="59"/>
    </row>
    <row r="47" spans="15:27">
      <c r="O47" s="56">
        <f>IF('Data 2'!$E43&gt;'Data 2'!$F43,'Data 2'!$F43,'Data 2'!$E43)</f>
        <v>7.6060317239999868</v>
      </c>
      <c r="V47" s="55"/>
      <c r="Y47" s="58"/>
      <c r="Z47" s="58"/>
      <c r="AA47" s="59"/>
    </row>
    <row r="48" spans="15:27">
      <c r="O48" s="56">
        <f>IF('Data 2'!$E44&gt;'Data 2'!$F44,'Data 2'!$F44,'Data 2'!$E44)</f>
        <v>11.689617402</v>
      </c>
      <c r="V48" s="55"/>
      <c r="Y48" s="58"/>
      <c r="Z48" s="58"/>
      <c r="AA48" s="59"/>
    </row>
    <row r="49" spans="15:27">
      <c r="O49" s="56">
        <f>IF('Data 2'!$E45&gt;'Data 2'!$F45,'Data 2'!$F45,'Data 2'!$E45)</f>
        <v>5.4022796820006693</v>
      </c>
      <c r="V49" s="55"/>
      <c r="Y49" s="58"/>
      <c r="Z49" s="58"/>
      <c r="AA49" s="59"/>
    </row>
    <row r="50" spans="15:27">
      <c r="O50" s="56">
        <f>IF('Data 2'!$E46&gt;'Data 2'!$F46,'Data 2'!$F46,'Data 2'!$E46)</f>
        <v>16.487690755999655</v>
      </c>
      <c r="V50" s="55"/>
      <c r="Y50" s="58"/>
      <c r="Z50" s="58"/>
      <c r="AA50" s="59"/>
    </row>
    <row r="51" spans="15:27">
      <c r="O51" s="56">
        <f>IF('Data 2'!$E47&gt;'Data 2'!$F47,'Data 2'!$F47,'Data 2'!$E47)</f>
        <v>7.0919091539998513</v>
      </c>
      <c r="V51" s="55"/>
      <c r="Y51" s="58"/>
      <c r="Z51" s="58"/>
      <c r="AA51" s="59"/>
    </row>
    <row r="52" spans="15:27">
      <c r="O52" s="56">
        <f>IF('Data 2'!$E48&gt;'Data 2'!$F48,'Data 2'!$F48,'Data 2'!$E48)</f>
        <v>3.661566798000119</v>
      </c>
      <c r="V52" s="55"/>
      <c r="Y52" s="58"/>
      <c r="Z52" s="58"/>
      <c r="AA52" s="59"/>
    </row>
    <row r="53" spans="15:27">
      <c r="O53" s="56">
        <f>IF('Data 2'!$E49&gt;'Data 2'!$F49,'Data 2'!$F49,'Data 2'!$E49)</f>
        <v>10.475100337999793</v>
      </c>
      <c r="V53" s="55"/>
      <c r="Y53" s="58"/>
      <c r="Z53" s="58"/>
      <c r="AA53" s="59"/>
    </row>
    <row r="54" spans="15:27">
      <c r="O54" s="56">
        <f>IF('Data 2'!$E50&gt;'Data 2'!$F50,'Data 2'!$F50,'Data 2'!$E50)</f>
        <v>3.1593870580005476</v>
      </c>
      <c r="V54" s="55"/>
      <c r="Y54" s="58"/>
      <c r="Z54" s="58"/>
      <c r="AA54" s="59"/>
    </row>
    <row r="55" spans="15:27">
      <c r="O55" s="56">
        <f>IF('Data 2'!$E51&gt;'Data 2'!$F51,'Data 2'!$F51,'Data 2'!$E51)</f>
        <v>0.45896479200006796</v>
      </c>
      <c r="V55" s="55"/>
      <c r="Y55" s="58"/>
      <c r="Z55" s="58"/>
      <c r="AA55" s="59"/>
    </row>
    <row r="56" spans="15:27">
      <c r="O56" s="56">
        <f>IF('Data 2'!$E52&gt;'Data 2'!$F52,'Data 2'!$F52,'Data 2'!$E52)</f>
        <v>9.4797988639998785</v>
      </c>
      <c r="V56" s="55"/>
      <c r="Y56" s="58"/>
      <c r="Z56" s="58"/>
      <c r="AA56" s="59"/>
    </row>
    <row r="57" spans="15:27">
      <c r="O57" s="56">
        <f>IF('Data 2'!$E53&gt;'Data 2'!$F53,'Data 2'!$F53,'Data 2'!$E53)</f>
        <v>7.8928468739995994</v>
      </c>
      <c r="V57" s="55"/>
      <c r="Y57" s="58"/>
      <c r="Z57" s="58"/>
      <c r="AA57" s="59"/>
    </row>
    <row r="58" spans="15:27">
      <c r="O58" s="56">
        <f>IF('Data 2'!$E54&gt;'Data 2'!$F54,'Data 2'!$F54,'Data 2'!$E54)</f>
        <v>12.568396003999778</v>
      </c>
      <c r="V58" s="55"/>
      <c r="Y58" s="58"/>
      <c r="Z58" s="58"/>
      <c r="AA58" s="59"/>
    </row>
    <row r="59" spans="15:27">
      <c r="O59" s="56">
        <f>IF('Data 2'!$E55&gt;'Data 2'!$F55,'Data 2'!$F55,'Data 2'!$E55)</f>
        <v>5.658252427999896</v>
      </c>
      <c r="V59" s="55"/>
      <c r="Y59" s="58"/>
      <c r="Z59" s="58"/>
      <c r="AA59" s="59"/>
    </row>
    <row r="60" spans="15:27">
      <c r="O60" s="56">
        <f>IF('Data 2'!$E56&gt;'Data 2'!$F56,'Data 2'!$F56,'Data 2'!$E56)</f>
        <v>4.5894439959999778</v>
      </c>
      <c r="V60" s="55"/>
      <c r="Y60" s="58"/>
      <c r="Z60" s="58"/>
      <c r="AA60" s="59"/>
    </row>
    <row r="61" spans="15:27">
      <c r="O61" s="56">
        <f>IF('Data 2'!$E57&gt;'Data 2'!$F57,'Data 2'!$F57,'Data 2'!$E57)</f>
        <v>2.9210418860007135</v>
      </c>
      <c r="V61" s="55"/>
      <c r="Y61" s="58"/>
      <c r="Z61" s="58"/>
      <c r="AA61" s="59"/>
    </row>
    <row r="62" spans="15:27">
      <c r="O62" s="56">
        <f>IF('Data 2'!$E58&gt;'Data 2'!$F58,'Data 2'!$F58,'Data 2'!$E58)</f>
        <v>4.626087771999992</v>
      </c>
      <c r="V62" s="55"/>
      <c r="Y62" s="58"/>
      <c r="Z62" s="58"/>
      <c r="AA62" s="59"/>
    </row>
    <row r="63" spans="15:27">
      <c r="O63" s="56">
        <f>IF('Data 2'!$E59&gt;'Data 2'!$F59,'Data 2'!$F59,'Data 2'!$E59)</f>
        <v>6.1624998199996499</v>
      </c>
      <c r="V63" s="55"/>
      <c r="Y63" s="58"/>
      <c r="Z63" s="58"/>
      <c r="AA63" s="59"/>
    </row>
    <row r="64" spans="15:27">
      <c r="O64" s="56">
        <f>IF('Data 2'!$E60&gt;'Data 2'!$F60,'Data 2'!$F60,'Data 2'!$E60)</f>
        <v>1.9062715880004926</v>
      </c>
      <c r="V64" s="55"/>
      <c r="Y64" s="58"/>
      <c r="Z64" s="58"/>
      <c r="AA64" s="59"/>
    </row>
    <row r="65" spans="15:27">
      <c r="O65" s="56">
        <f>IF('Data 2'!$E61&gt;'Data 2'!$F61,'Data 2'!$F61,'Data 2'!$E61)</f>
        <v>18.209588883748388</v>
      </c>
      <c r="V65" s="55"/>
      <c r="Y65" s="58"/>
      <c r="Z65" s="58"/>
      <c r="AA65" s="59"/>
    </row>
    <row r="66" spans="15:27">
      <c r="O66" s="56">
        <f>IF('Data 2'!$E62&gt;'Data 2'!$F62,'Data 2'!$F62,'Data 2'!$E62)</f>
        <v>1.9350464739997406</v>
      </c>
      <c r="V66" s="55"/>
      <c r="Y66" s="58"/>
      <c r="Z66" s="58"/>
      <c r="AA66" s="59"/>
    </row>
    <row r="67" spans="15:27">
      <c r="O67" s="56">
        <f>IF('Data 2'!$E63&gt;'Data 2'!$F63,'Data 2'!$F63,'Data 2'!$E63)</f>
        <v>18.209588883748388</v>
      </c>
      <c r="V67" s="55"/>
      <c r="Y67" s="58"/>
      <c r="Z67" s="58"/>
      <c r="AA67" s="59"/>
    </row>
    <row r="68" spans="15:27">
      <c r="O68" s="56">
        <f>IF('Data 2'!$E64&gt;'Data 2'!$F64,'Data 2'!$F64,'Data 2'!$E64)</f>
        <v>17.370576209999832</v>
      </c>
      <c r="V68" s="55"/>
      <c r="Y68" s="58"/>
      <c r="Z68" s="58"/>
      <c r="AA68" s="59"/>
    </row>
    <row r="69" spans="15:27">
      <c r="O69" s="56">
        <f>IF('Data 2'!$E65&gt;'Data 2'!$F65,'Data 2'!$F65,'Data 2'!$E65)</f>
        <v>10.939863956000016</v>
      </c>
      <c r="V69" s="55"/>
      <c r="Y69" s="58"/>
      <c r="Z69" s="58"/>
      <c r="AA69" s="59"/>
    </row>
    <row r="70" spans="15:27">
      <c r="O70" s="56">
        <f>IF('Data 2'!$E66&gt;'Data 2'!$F66,'Data 2'!$F66,'Data 2'!$E66)</f>
        <v>8.206970124000323</v>
      </c>
      <c r="V70" s="55"/>
      <c r="Y70" s="58"/>
      <c r="Z70" s="58"/>
      <c r="AA70" s="59"/>
    </row>
    <row r="71" spans="15:27">
      <c r="O71" s="56">
        <f>IF('Data 2'!$E67&gt;'Data 2'!$F67,'Data 2'!$F67,'Data 2'!$E67)</f>
        <v>18.052470175999915</v>
      </c>
      <c r="V71" s="55"/>
      <c r="Y71" s="58"/>
      <c r="Z71" s="58"/>
      <c r="AA71" s="59"/>
    </row>
    <row r="72" spans="15:27">
      <c r="O72" s="56">
        <f>IF('Data 2'!$E68&gt;'Data 2'!$F68,'Data 2'!$F68,'Data 2'!$E68)</f>
        <v>10.010554954000334</v>
      </c>
      <c r="V72" s="55"/>
      <c r="Y72" s="58"/>
      <c r="Z72" s="58"/>
      <c r="AA72" s="59"/>
    </row>
    <row r="73" spans="15:27">
      <c r="O73" s="56">
        <f>IF('Data 2'!$E69&gt;'Data 2'!$F69,'Data 2'!$F69,'Data 2'!$E69)</f>
        <v>12.942998063999433</v>
      </c>
      <c r="V73" s="55"/>
      <c r="Y73" s="58"/>
      <c r="Z73" s="58"/>
      <c r="AA73" s="59"/>
    </row>
    <row r="74" spans="15:27">
      <c r="O74" s="56">
        <f>IF('Data 2'!$E70&gt;'Data 2'!$F70,'Data 2'!$F70,'Data 2'!$E70)</f>
        <v>9.2383161040006758</v>
      </c>
      <c r="V74" s="55"/>
      <c r="Y74" s="58"/>
      <c r="Z74" s="58"/>
      <c r="AA74" s="59"/>
    </row>
    <row r="75" spans="15:27">
      <c r="O75" s="56">
        <f>IF('Data 2'!$E71&gt;'Data 2'!$F71,'Data 2'!$F71,'Data 2'!$E71)</f>
        <v>5.956177771999533</v>
      </c>
      <c r="V75" s="55"/>
      <c r="Y75" s="58"/>
      <c r="Z75" s="58"/>
      <c r="AA75" s="59"/>
    </row>
    <row r="76" spans="15:27">
      <c r="O76" s="56">
        <f>IF('Data 2'!$E72&gt;'Data 2'!$F72,'Data 2'!$F72,'Data 2'!$E72)</f>
        <v>8.1167387440001608</v>
      </c>
      <c r="V76" s="55"/>
      <c r="Y76" s="58"/>
      <c r="Z76" s="58"/>
      <c r="AA76" s="59"/>
    </row>
    <row r="77" spans="15:27">
      <c r="O77" s="56">
        <f>IF('Data 2'!$E73&gt;'Data 2'!$F73,'Data 2'!$F73,'Data 2'!$E73)</f>
        <v>12.103987826000184</v>
      </c>
      <c r="V77" s="55"/>
      <c r="Y77" s="58"/>
      <c r="Z77" s="58"/>
      <c r="AA77" s="59"/>
    </row>
    <row r="78" spans="15:27">
      <c r="O78" s="56">
        <f>IF('Data 2'!$E74&gt;'Data 2'!$F74,'Data 2'!$F74,'Data 2'!$E74)</f>
        <v>16.91100437399945</v>
      </c>
      <c r="V78" s="55"/>
      <c r="Y78" s="58"/>
      <c r="Z78" s="58"/>
      <c r="AA78" s="59"/>
    </row>
    <row r="79" spans="15:27">
      <c r="O79" s="56">
        <f>IF('Data 2'!$E75&gt;'Data 2'!$F75,'Data 2'!$F75,'Data 2'!$E75)</f>
        <v>23.816136999456674</v>
      </c>
      <c r="V79" s="55"/>
      <c r="Y79" s="58"/>
      <c r="Z79" s="58"/>
      <c r="AA79" s="59"/>
    </row>
    <row r="80" spans="15:27">
      <c r="O80" s="56">
        <f>IF('Data 2'!$E76&gt;'Data 2'!$F76,'Data 2'!$F76,'Data 2'!$E76)</f>
        <v>9.2367546279999591</v>
      </c>
      <c r="V80" s="55"/>
      <c r="Y80" s="58"/>
      <c r="Z80" s="58"/>
      <c r="AA80" s="59"/>
    </row>
    <row r="81" spans="15:27">
      <c r="O81" s="56">
        <f>IF('Data 2'!$E77&gt;'Data 2'!$F77,'Data 2'!$F77,'Data 2'!$E77)</f>
        <v>2.1625062840003837</v>
      </c>
      <c r="V81" s="55"/>
      <c r="Y81" s="58"/>
      <c r="Z81" s="58"/>
      <c r="AA81" s="59"/>
    </row>
    <row r="82" spans="15:27">
      <c r="O82" s="56">
        <f>IF('Data 2'!$E78&gt;'Data 2'!$F78,'Data 2'!$F78,'Data 2'!$E78)</f>
        <v>1.5955005419996415</v>
      </c>
      <c r="V82" s="55"/>
      <c r="Y82" s="58"/>
      <c r="Z82" s="58"/>
      <c r="AA82" s="59"/>
    </row>
    <row r="83" spans="15:27">
      <c r="O83" s="56">
        <f>IF('Data 2'!$E79&gt;'Data 2'!$F79,'Data 2'!$F79,'Data 2'!$E79)</f>
        <v>1.929082758000388</v>
      </c>
      <c r="V83" s="55"/>
      <c r="Y83" s="58"/>
      <c r="Z83" s="58"/>
      <c r="AA83" s="59"/>
    </row>
    <row r="84" spans="15:27">
      <c r="O84" s="56">
        <f>IF('Data 2'!$E80&gt;'Data 2'!$F80,'Data 2'!$F80,'Data 2'!$E80)</f>
        <v>1.4055502099996002</v>
      </c>
      <c r="V84" s="55"/>
      <c r="Y84" s="58"/>
      <c r="Z84" s="58"/>
      <c r="AA84" s="59"/>
    </row>
    <row r="85" spans="15:27">
      <c r="O85" s="56">
        <f>IF('Data 2'!$E81&gt;'Data 2'!$F81,'Data 2'!$F81,'Data 2'!$E81)</f>
        <v>0.36852824000048984</v>
      </c>
      <c r="V85" s="55"/>
      <c r="Y85" s="58"/>
      <c r="Z85" s="58"/>
      <c r="AA85" s="59"/>
    </row>
    <row r="86" spans="15:27">
      <c r="O86" s="56">
        <f>IF('Data 2'!$E82&gt;'Data 2'!$F82,'Data 2'!$F82,'Data 2'!$E82)</f>
        <v>12.750772416000249</v>
      </c>
      <c r="V86" s="55"/>
      <c r="Y86" s="58"/>
      <c r="Z86" s="58"/>
      <c r="AA86" s="59"/>
    </row>
    <row r="87" spans="15:27">
      <c r="O87" s="56">
        <f>IF('Data 2'!$E83&gt;'Data 2'!$F83,'Data 2'!$F83,'Data 2'!$E83)</f>
        <v>13.657197353999779</v>
      </c>
      <c r="V87" s="55"/>
      <c r="Y87" s="58"/>
      <c r="Z87" s="58"/>
      <c r="AA87" s="59"/>
    </row>
    <row r="88" spans="15:27">
      <c r="O88" s="56">
        <f>IF('Data 2'!$E84&gt;'Data 2'!$F84,'Data 2'!$F84,'Data 2'!$E84)</f>
        <v>7.8491512639997936</v>
      </c>
      <c r="V88" s="55"/>
      <c r="Y88" s="58"/>
      <c r="Z88" s="58"/>
      <c r="AA88" s="59"/>
    </row>
    <row r="89" spans="15:27">
      <c r="O89" s="56">
        <f>IF('Data 2'!$E85&gt;'Data 2'!$F85,'Data 2'!$F85,'Data 2'!$E85)</f>
        <v>5.1132767800000929</v>
      </c>
      <c r="V89" s="55"/>
      <c r="Y89" s="58"/>
      <c r="Z89" s="58"/>
      <c r="AA89" s="59"/>
    </row>
    <row r="90" spans="15:27">
      <c r="O90" s="56">
        <f>IF('Data 2'!$E86&gt;'Data 2'!$F86,'Data 2'!$F86,'Data 2'!$E86)</f>
        <v>9.2812838220002014</v>
      </c>
      <c r="V90" s="55"/>
      <c r="Y90" s="58"/>
      <c r="Z90" s="58"/>
      <c r="AA90" s="59"/>
    </row>
    <row r="91" spans="15:27">
      <c r="O91" s="56">
        <f>IF('Data 2'!$E87&gt;'Data 2'!$F87,'Data 2'!$F87,'Data 2'!$E87)</f>
        <v>16.838750676000075</v>
      </c>
      <c r="V91" s="55"/>
      <c r="Y91" s="58"/>
      <c r="Z91" s="58"/>
      <c r="AA91" s="59"/>
    </row>
    <row r="92" spans="15:27">
      <c r="O92" s="56">
        <f>IF('Data 2'!$E88&gt;'Data 2'!$F88,'Data 2'!$F88,'Data 2'!$E88)</f>
        <v>9.4011935739992651</v>
      </c>
      <c r="V92" s="55"/>
      <c r="Y92" s="58"/>
      <c r="Z92" s="58"/>
      <c r="AA92" s="59"/>
    </row>
    <row r="93" spans="15:27">
      <c r="O93" s="56">
        <f>IF('Data 2'!$E89&gt;'Data 2'!$F89,'Data 2'!$F89,'Data 2'!$E89)</f>
        <v>14.334016136000541</v>
      </c>
      <c r="V93" s="55"/>
      <c r="Y93" s="58"/>
      <c r="Z93" s="58"/>
      <c r="AA93" s="59"/>
    </row>
    <row r="94" spans="15:27">
      <c r="O94" s="56">
        <f>IF('Data 2'!$E90&gt;'Data 2'!$F90,'Data 2'!$F90,'Data 2'!$E90)</f>
        <v>6.2679970279997912</v>
      </c>
      <c r="V94" s="55"/>
      <c r="Y94" s="58"/>
      <c r="Z94" s="58"/>
      <c r="AA94" s="59"/>
    </row>
    <row r="95" spans="15:27">
      <c r="O95" s="56">
        <f>IF('Data 2'!$E91&gt;'Data 2'!$F91,'Data 2'!$F91,'Data 2'!$E91)</f>
        <v>6.1972966640001896</v>
      </c>
      <c r="V95" s="55"/>
      <c r="Y95" s="58"/>
      <c r="Z95" s="58"/>
      <c r="AA95" s="59"/>
    </row>
    <row r="96" spans="15:27">
      <c r="O96" s="56">
        <f>IF('Data 2'!$E92&gt;'Data 2'!$F92,'Data 2'!$F92,'Data 2'!$E92)</f>
        <v>2.0169837979996506</v>
      </c>
      <c r="V96" s="55"/>
      <c r="Y96" s="58"/>
      <c r="Z96" s="58"/>
      <c r="AA96" s="59"/>
    </row>
    <row r="97" spans="15:27">
      <c r="O97" s="56">
        <f>IF('Data 2'!$E93&gt;'Data 2'!$F93,'Data 2'!$F93,'Data 2'!$E93)</f>
        <v>12.939576510000126</v>
      </c>
      <c r="V97" s="55"/>
      <c r="Y97" s="58"/>
      <c r="Z97" s="58"/>
      <c r="AA97" s="59"/>
    </row>
    <row r="98" spans="15:27">
      <c r="O98" s="56">
        <f>IF('Data 2'!$E94&gt;'Data 2'!$F94,'Data 2'!$F94,'Data 2'!$E94)</f>
        <v>4.2383000019998347</v>
      </c>
      <c r="V98" s="55"/>
      <c r="Y98" s="58"/>
      <c r="Z98" s="58"/>
      <c r="AA98" s="59"/>
    </row>
    <row r="99" spans="15:27">
      <c r="O99" s="56">
        <f>IF('Data 2'!$E95&gt;'Data 2'!$F95,'Data 2'!$F95,'Data 2'!$E95)</f>
        <v>17.541421690000611</v>
      </c>
      <c r="V99" s="55"/>
      <c r="Y99" s="58"/>
      <c r="Z99" s="58"/>
      <c r="AA99" s="59"/>
    </row>
    <row r="100" spans="15:27">
      <c r="O100" s="56">
        <f>IF('Data 2'!$E96&gt;'Data 2'!$F96,'Data 2'!$F96,'Data 2'!$E96)</f>
        <v>18.704515311999913</v>
      </c>
      <c r="V100" s="55"/>
      <c r="Y100" s="58"/>
      <c r="Z100" s="58"/>
      <c r="AA100" s="59"/>
    </row>
    <row r="101" spans="15:27">
      <c r="O101" s="56">
        <f>IF('Data 2'!$E97&gt;'Data 2'!$F97,'Data 2'!$F97,'Data 2'!$E97)</f>
        <v>7.9476282499992852</v>
      </c>
      <c r="V101" s="55"/>
      <c r="Y101" s="58"/>
      <c r="Z101" s="58"/>
      <c r="AA101" s="59"/>
    </row>
    <row r="102" spans="15:27">
      <c r="O102" s="56">
        <f>IF('Data 2'!$E98&gt;'Data 2'!$F98,'Data 2'!$F98,'Data 2'!$E98)</f>
        <v>20.167072540000685</v>
      </c>
      <c r="V102" s="55"/>
      <c r="Y102" s="58"/>
      <c r="Z102" s="58"/>
      <c r="AA102" s="59"/>
    </row>
    <row r="103" spans="15:27">
      <c r="O103" s="56">
        <f>IF('Data 2'!$E99&gt;'Data 2'!$F99,'Data 2'!$F99,'Data 2'!$E99)</f>
        <v>8.2272621300000424</v>
      </c>
      <c r="V103" s="55"/>
      <c r="Y103" s="58"/>
      <c r="Z103" s="58"/>
      <c r="AA103" s="59"/>
    </row>
    <row r="104" spans="15:27">
      <c r="O104" s="56">
        <f>IF('Data 2'!$E100&gt;'Data 2'!$F100,'Data 2'!$F100,'Data 2'!$E100)</f>
        <v>4.618792947999232</v>
      </c>
      <c r="V104" s="55"/>
      <c r="Y104" s="58"/>
      <c r="Z104" s="58"/>
      <c r="AA104" s="59"/>
    </row>
    <row r="105" spans="15:27">
      <c r="O105" s="56">
        <f>IF('Data 2'!$E101&gt;'Data 2'!$F101,'Data 2'!$F101,'Data 2'!$E101)</f>
        <v>23.979947690000003</v>
      </c>
      <c r="V105" s="55"/>
      <c r="Y105" s="58"/>
      <c r="Z105" s="58"/>
      <c r="AA105" s="59"/>
    </row>
    <row r="106" spans="15:27">
      <c r="O106" s="56">
        <f>IF('Data 2'!$E102&gt;'Data 2'!$F102,'Data 2'!$F102,'Data 2'!$E102)</f>
        <v>8.6178349180003195</v>
      </c>
      <c r="V106" s="55"/>
      <c r="Y106" s="58"/>
      <c r="Z106" s="58"/>
      <c r="AA106" s="59"/>
    </row>
    <row r="107" spans="15:27">
      <c r="O107" s="56">
        <f>IF('Data 2'!$E103&gt;'Data 2'!$F103,'Data 2'!$F103,'Data 2'!$E103)</f>
        <v>11.772894552000514</v>
      </c>
      <c r="V107" s="55"/>
      <c r="Y107" s="58"/>
      <c r="Z107" s="58"/>
      <c r="AA107" s="59"/>
    </row>
    <row r="108" spans="15:27">
      <c r="O108" s="56">
        <f>IF('Data 2'!$E104&gt;'Data 2'!$F104,'Data 2'!$F104,'Data 2'!$E104)</f>
        <v>7.8747849579994647</v>
      </c>
      <c r="V108" s="55"/>
      <c r="Y108" s="58"/>
      <c r="Z108" s="58"/>
      <c r="AA108" s="59"/>
    </row>
    <row r="109" spans="15:27">
      <c r="O109" s="56">
        <f>IF('Data 2'!$E105&gt;'Data 2'!$F105,'Data 2'!$F105,'Data 2'!$E105)</f>
        <v>13.134850287999672</v>
      </c>
      <c r="V109" s="55"/>
      <c r="Y109" s="58"/>
      <c r="Z109" s="58"/>
      <c r="AA109" s="59"/>
    </row>
    <row r="110" spans="15:27">
      <c r="O110" s="56">
        <f>IF('Data 2'!$E106&gt;'Data 2'!$F106,'Data 2'!$F106,'Data 2'!$E106)</f>
        <v>3.1997314180002765</v>
      </c>
      <c r="V110" s="55"/>
      <c r="Y110" s="58"/>
      <c r="Z110" s="58"/>
      <c r="AA110" s="59"/>
    </row>
    <row r="111" spans="15:27">
      <c r="O111" s="56">
        <f>IF('Data 2'!$E107&gt;'Data 2'!$F107,'Data 2'!$F107,'Data 2'!$E107)</f>
        <v>7.489909994000441</v>
      </c>
      <c r="V111" s="55"/>
      <c r="Y111" s="58"/>
      <c r="Z111" s="58"/>
      <c r="AA111" s="59"/>
    </row>
    <row r="112" spans="15:27">
      <c r="O112" s="56">
        <f>IF('Data 2'!$E108&gt;'Data 2'!$F108,'Data 2'!$F108,'Data 2'!$E108)</f>
        <v>7.0782381979996591</v>
      </c>
      <c r="V112" s="55"/>
      <c r="Y112" s="58"/>
      <c r="Z112" s="58"/>
      <c r="AA112" s="59"/>
    </row>
    <row r="113" spans="15:27">
      <c r="O113" s="56">
        <f>IF('Data 2'!$E109&gt;'Data 2'!$F109,'Data 2'!$F109,'Data 2'!$E109)</f>
        <v>6.2584046580004333</v>
      </c>
      <c r="V113" s="55"/>
      <c r="Y113" s="58"/>
      <c r="Z113" s="58"/>
      <c r="AA113" s="59"/>
    </row>
    <row r="114" spans="15:27">
      <c r="O114" s="56">
        <f>IF('Data 2'!$E110&gt;'Data 2'!$F110,'Data 2'!$F110,'Data 2'!$E110)</f>
        <v>16.927156399999777</v>
      </c>
      <c r="V114" s="55"/>
      <c r="Y114" s="58"/>
      <c r="Z114" s="58"/>
      <c r="AA114" s="59"/>
    </row>
    <row r="115" spans="15:27">
      <c r="O115" s="56">
        <f>IF('Data 2'!$E111&gt;'Data 2'!$F111,'Data 2'!$F111,'Data 2'!$E111)</f>
        <v>8.1017168120000012</v>
      </c>
      <c r="V115" s="55"/>
      <c r="Y115" s="58"/>
      <c r="Z115" s="58"/>
      <c r="AA115" s="59"/>
    </row>
    <row r="116" spans="15:27">
      <c r="O116" s="56">
        <f>IF('Data 2'!$E112&gt;'Data 2'!$F112,'Data 2'!$F112,'Data 2'!$E112)</f>
        <v>5.3093006480000877</v>
      </c>
      <c r="V116" s="55"/>
      <c r="Y116" s="58"/>
      <c r="Z116" s="58"/>
      <c r="AA116" s="59"/>
    </row>
    <row r="117" spans="15:27">
      <c r="O117" s="56">
        <f>IF('Data 2'!$E113&gt;'Data 2'!$F113,'Data 2'!$F113,'Data 2'!$E113)</f>
        <v>9.2630509999999404</v>
      </c>
      <c r="V117" s="55"/>
      <c r="Y117" s="58"/>
      <c r="Z117" s="58"/>
      <c r="AA117" s="59"/>
    </row>
    <row r="118" spans="15:27">
      <c r="O118" s="56">
        <f>IF('Data 2'!$E114&gt;'Data 2'!$F114,'Data 2'!$F114,'Data 2'!$E114)</f>
        <v>13.121949748000079</v>
      </c>
      <c r="V118" s="55"/>
      <c r="Y118" s="58"/>
      <c r="Z118" s="58"/>
      <c r="AA118" s="59"/>
    </row>
    <row r="119" spans="15:27">
      <c r="O119" s="56">
        <f>IF('Data 2'!$E115&gt;'Data 2'!$F115,'Data 2'!$F115,'Data 2'!$E115)</f>
        <v>31.441332551999668</v>
      </c>
      <c r="V119" s="55"/>
      <c r="Y119" s="58"/>
      <c r="Z119" s="58"/>
      <c r="AA119" s="59"/>
    </row>
    <row r="120" spans="15:27">
      <c r="O120" s="56">
        <f>IF('Data 2'!$E116&gt;'Data 2'!$F116,'Data 2'!$F116,'Data 2'!$E116)</f>
        <v>28.556591200000469</v>
      </c>
      <c r="V120" s="55"/>
      <c r="Y120" s="58"/>
      <c r="Z120" s="58"/>
      <c r="AA120" s="59"/>
    </row>
    <row r="121" spans="15:27">
      <c r="O121" s="56">
        <f>IF('Data 2'!$E117&gt;'Data 2'!$F117,'Data 2'!$F117,'Data 2'!$E117)</f>
        <v>21.152104345999373</v>
      </c>
      <c r="V121" s="55"/>
      <c r="Y121" s="58"/>
      <c r="Z121" s="58"/>
      <c r="AA121" s="59"/>
    </row>
    <row r="122" spans="15:27">
      <c r="O122" s="56">
        <f>IF('Data 2'!$E118&gt;'Data 2'!$F118,'Data 2'!$F118,'Data 2'!$E118)</f>
        <v>13.914616522000234</v>
      </c>
      <c r="V122" s="55"/>
      <c r="Y122" s="58"/>
      <c r="Z122" s="58"/>
      <c r="AA122" s="59"/>
    </row>
    <row r="123" spans="15:27">
      <c r="O123" s="56">
        <f>IF('Data 2'!$E119&gt;'Data 2'!$F119,'Data 2'!$F119,'Data 2'!$E119)</f>
        <v>16.208384197999635</v>
      </c>
      <c r="V123" s="55"/>
      <c r="Y123" s="58"/>
      <c r="Z123" s="58"/>
      <c r="AA123" s="59"/>
    </row>
    <row r="124" spans="15:27">
      <c r="O124" s="56">
        <f>IF('Data 2'!$E120&gt;'Data 2'!$F120,'Data 2'!$F120,'Data 2'!$E120)</f>
        <v>15.650725930000466</v>
      </c>
      <c r="V124" s="55"/>
      <c r="Y124" s="58"/>
      <c r="Z124" s="58"/>
      <c r="AA124" s="59"/>
    </row>
    <row r="125" spans="15:27">
      <c r="O125" s="56">
        <f>IF('Data 2'!$E121&gt;'Data 2'!$F121,'Data 2'!$F121,'Data 2'!$E121)</f>
        <v>11.03848122400008</v>
      </c>
      <c r="V125" s="55"/>
      <c r="Y125" s="58"/>
      <c r="Z125" s="58"/>
      <c r="AA125" s="59"/>
    </row>
    <row r="126" spans="15:27">
      <c r="O126" s="56">
        <f>IF('Data 2'!$E122&gt;'Data 2'!$F122,'Data 2'!$F122,'Data 2'!$E122)</f>
        <v>13.911933183999464</v>
      </c>
      <c r="V126" s="55"/>
      <c r="Y126" s="58"/>
      <c r="Z126" s="58"/>
      <c r="AA126" s="59"/>
    </row>
    <row r="127" spans="15:27">
      <c r="O127" s="56">
        <f>IF('Data 2'!$E123&gt;'Data 2'!$F123,'Data 2'!$F123,'Data 2'!$E123)</f>
        <v>7.4580657020006473</v>
      </c>
      <c r="V127" s="55"/>
      <c r="Y127" s="58"/>
      <c r="Z127" s="58"/>
      <c r="AA127" s="59"/>
    </row>
    <row r="128" spans="15:27">
      <c r="O128" s="56">
        <f>IF('Data 2'!$E124&gt;'Data 2'!$F124,'Data 2'!$F124,'Data 2'!$E124)</f>
        <v>31.727150849999934</v>
      </c>
      <c r="V128" s="55"/>
      <c r="Y128" s="58"/>
      <c r="Z128" s="58"/>
      <c r="AA128" s="59"/>
    </row>
    <row r="129" spans="15:27">
      <c r="O129" s="56">
        <f>IF('Data 2'!$E125&gt;'Data 2'!$F125,'Data 2'!$F125,'Data 2'!$E125)</f>
        <v>9.2012166319993884</v>
      </c>
      <c r="V129" s="55"/>
      <c r="Y129" s="58"/>
      <c r="Z129" s="58"/>
      <c r="AA129" s="59"/>
    </row>
    <row r="130" spans="15:27">
      <c r="O130" s="56">
        <f>IF('Data 2'!$E126&gt;'Data 2'!$F126,'Data 2'!$F126,'Data 2'!$E126)</f>
        <v>8.7855625760004763</v>
      </c>
      <c r="V130" s="55"/>
      <c r="Y130" s="58"/>
      <c r="Z130" s="58"/>
      <c r="AA130" s="59"/>
    </row>
    <row r="131" spans="15:27">
      <c r="O131" s="56">
        <f>IF('Data 2'!$E127&gt;'Data 2'!$F127,'Data 2'!$F127,'Data 2'!$E127)</f>
        <v>8.2103473059999565</v>
      </c>
      <c r="V131" s="55"/>
      <c r="Y131" s="58"/>
      <c r="Z131" s="58"/>
      <c r="AA131" s="59"/>
    </row>
    <row r="132" spans="15:27">
      <c r="O132" s="56">
        <f>IF('Data 2'!$E128&gt;'Data 2'!$F128,'Data 2'!$F128,'Data 2'!$E128)</f>
        <v>9.3651794860003115</v>
      </c>
      <c r="V132" s="55"/>
      <c r="Y132" s="58"/>
      <c r="Z132" s="58"/>
      <c r="AA132" s="59"/>
    </row>
    <row r="133" spans="15:27">
      <c r="O133" s="56">
        <f>IF('Data 2'!$E129&gt;'Data 2'!$F129,'Data 2'!$F129,'Data 2'!$E129)</f>
        <v>14.113379666000116</v>
      </c>
      <c r="V133" s="55"/>
      <c r="Y133" s="58"/>
      <c r="Z133" s="58"/>
      <c r="AA133" s="59"/>
    </row>
    <row r="134" spans="15:27">
      <c r="O134" s="56">
        <f>IF('Data 2'!$E130&gt;'Data 2'!$F130,'Data 2'!$F130,'Data 2'!$E130)</f>
        <v>9.9491037799998292</v>
      </c>
      <c r="V134" s="55"/>
      <c r="Y134" s="58"/>
      <c r="Z134" s="58"/>
      <c r="AA134" s="59"/>
    </row>
    <row r="135" spans="15:27">
      <c r="O135" s="56">
        <f>IF('Data 2'!$E131&gt;'Data 2'!$F131,'Data 2'!$F131,'Data 2'!$E131)</f>
        <v>28.843987403999993</v>
      </c>
      <c r="V135" s="55"/>
      <c r="Y135" s="58"/>
      <c r="Z135" s="58"/>
      <c r="AA135" s="59"/>
    </row>
    <row r="136" spans="15:27">
      <c r="O136" s="56">
        <f>IF('Data 2'!$E132&gt;'Data 2'!$F132,'Data 2'!$F132,'Data 2'!$E132)</f>
        <v>25.576473809999584</v>
      </c>
      <c r="V136" s="55"/>
      <c r="Y136" s="58"/>
      <c r="Z136" s="58"/>
      <c r="AA136" s="59"/>
    </row>
    <row r="137" spans="15:27">
      <c r="O137" s="56">
        <f>IF('Data 2'!$E133&gt;'Data 2'!$F133,'Data 2'!$F133,'Data 2'!$E133)</f>
        <v>15.436841493999896</v>
      </c>
      <c r="V137" s="55"/>
      <c r="Y137" s="58"/>
      <c r="Z137" s="58"/>
      <c r="AA137" s="59"/>
    </row>
    <row r="138" spans="15:27">
      <c r="O138" s="56">
        <f>IF('Data 2'!$E134&gt;'Data 2'!$F134,'Data 2'!$F134,'Data 2'!$E134)</f>
        <v>2.1950885600001566</v>
      </c>
      <c r="V138" s="55"/>
      <c r="Y138" s="58"/>
      <c r="Z138" s="58"/>
      <c r="AA138" s="59"/>
    </row>
    <row r="139" spans="15:27">
      <c r="O139" s="56">
        <f>IF('Data 2'!$E135&gt;'Data 2'!$F135,'Data 2'!$F135,'Data 2'!$E135)</f>
        <v>10.758405394000391</v>
      </c>
      <c r="V139" s="55"/>
      <c r="Y139" s="58"/>
      <c r="Z139" s="58"/>
      <c r="AA139" s="59"/>
    </row>
    <row r="140" spans="15:27">
      <c r="O140" s="56">
        <f>IF('Data 2'!$E136&gt;'Data 2'!$F136,'Data 2'!$F136,'Data 2'!$E136)</f>
        <v>27.18471618199926</v>
      </c>
      <c r="V140" s="55"/>
      <c r="Y140" s="58"/>
      <c r="Z140" s="58"/>
      <c r="AA140" s="59"/>
    </row>
    <row r="141" spans="15:27">
      <c r="O141" s="56">
        <f>IF('Data 2'!$E137&gt;'Data 2'!$F137,'Data 2'!$F137,'Data 2'!$E137)</f>
        <v>21.372766288000523</v>
      </c>
      <c r="V141" s="55"/>
      <c r="Y141" s="58"/>
      <c r="Z141" s="58"/>
      <c r="AA141" s="59"/>
    </row>
    <row r="142" spans="15:27">
      <c r="O142" s="56">
        <f>IF('Data 2'!$E138&gt;'Data 2'!$F138,'Data 2'!$F138,'Data 2'!$E138)</f>
        <v>33.457879177999544</v>
      </c>
      <c r="V142" s="55"/>
      <c r="Y142" s="58"/>
      <c r="Z142" s="58"/>
      <c r="AA142" s="59"/>
    </row>
    <row r="143" spans="15:27">
      <c r="O143" s="56">
        <f>IF('Data 2'!$E139&gt;'Data 2'!$F139,'Data 2'!$F139,'Data 2'!$E139)</f>
        <v>32.093920494000201</v>
      </c>
      <c r="V143" s="55"/>
      <c r="Y143" s="58"/>
      <c r="Z143" s="58"/>
      <c r="AA143" s="59"/>
    </row>
    <row r="144" spans="15:27">
      <c r="O144" s="56">
        <f>IF('Data 2'!$E140&gt;'Data 2'!$F140,'Data 2'!$F140,'Data 2'!$E140)</f>
        <v>18.139776781999796</v>
      </c>
      <c r="V144" s="55"/>
      <c r="Y144" s="58"/>
      <c r="Z144" s="58"/>
      <c r="AA144" s="59"/>
    </row>
    <row r="145" spans="15:27">
      <c r="O145" s="56">
        <f>IF('Data 2'!$E141&gt;'Data 2'!$F141,'Data 2'!$F141,'Data 2'!$E141)</f>
        <v>7.7859623420007376</v>
      </c>
      <c r="V145" s="55"/>
      <c r="Y145" s="58"/>
      <c r="Z145" s="58"/>
      <c r="AA145" s="59"/>
    </row>
    <row r="146" spans="15:27">
      <c r="O146" s="56">
        <f>IF('Data 2'!$E142&gt;'Data 2'!$F142,'Data 2'!$F142,'Data 2'!$E142)</f>
        <v>14.535573775999961</v>
      </c>
      <c r="V146" s="55"/>
      <c r="Y146" s="58"/>
      <c r="Z146" s="58"/>
      <c r="AA146" s="59"/>
    </row>
    <row r="147" spans="15:27">
      <c r="O147" s="56">
        <f>IF('Data 2'!$E143&gt;'Data 2'!$F143,'Data 2'!$F143,'Data 2'!$E143)</f>
        <v>12.580275401999382</v>
      </c>
      <c r="V147" s="55"/>
      <c r="Y147" s="58"/>
      <c r="Z147" s="58"/>
      <c r="AA147" s="59"/>
    </row>
    <row r="148" spans="15:27">
      <c r="O148" s="56">
        <f>IF('Data 2'!$E144&gt;'Data 2'!$F144,'Data 2'!$F144,'Data 2'!$E144)</f>
        <v>33.068154081999971</v>
      </c>
      <c r="V148" s="55"/>
      <c r="Y148" s="58"/>
      <c r="Z148" s="58"/>
      <c r="AA148" s="59"/>
    </row>
    <row r="149" spans="15:27">
      <c r="O149" s="56">
        <f>IF('Data 2'!$E145&gt;'Data 2'!$F145,'Data 2'!$F145,'Data 2'!$E145)</f>
        <v>22.931885048000126</v>
      </c>
      <c r="V149" s="55"/>
      <c r="Y149" s="58"/>
      <c r="Z149" s="58"/>
      <c r="AA149" s="59"/>
    </row>
    <row r="150" spans="15:27">
      <c r="O150" s="56">
        <f>IF('Data 2'!$E146&gt;'Data 2'!$F146,'Data 2'!$F146,'Data 2'!$E146)</f>
        <v>15.904532910000347</v>
      </c>
      <c r="V150" s="55"/>
      <c r="Y150" s="58"/>
      <c r="Z150" s="58"/>
      <c r="AA150" s="59"/>
    </row>
    <row r="151" spans="15:27">
      <c r="O151" s="56">
        <f>IF('Data 2'!$E147&gt;'Data 2'!$F147,'Data 2'!$F147,'Data 2'!$E147)</f>
        <v>13.025878311999739</v>
      </c>
      <c r="V151" s="55"/>
      <c r="Y151" s="58"/>
      <c r="Z151" s="58"/>
      <c r="AA151" s="59"/>
    </row>
    <row r="152" spans="15:27">
      <c r="O152" s="56">
        <f>IF('Data 2'!$E148&gt;'Data 2'!$F148,'Data 2'!$F148,'Data 2'!$E148)</f>
        <v>10.57376741600031</v>
      </c>
      <c r="V152" s="55"/>
      <c r="Y152" s="58"/>
      <c r="Z152" s="58"/>
      <c r="AA152" s="59"/>
    </row>
    <row r="153" spans="15:27">
      <c r="O153" s="56">
        <f>IF('Data 2'!$E149&gt;'Data 2'!$F149,'Data 2'!$F149,'Data 2'!$E149)</f>
        <v>17.985621332000253</v>
      </c>
      <c r="V153" s="55"/>
      <c r="Y153" s="58"/>
      <c r="Z153" s="58"/>
      <c r="AA153" s="59"/>
    </row>
    <row r="154" spans="15:27">
      <c r="O154" s="56">
        <f>IF('Data 2'!$E150&gt;'Data 2'!$F150,'Data 2'!$F150,'Data 2'!$E150)</f>
        <v>17.956019549999681</v>
      </c>
      <c r="V154" s="55"/>
      <c r="Y154" s="58"/>
      <c r="Z154" s="58"/>
      <c r="AA154" s="59"/>
    </row>
    <row r="155" spans="15:27">
      <c r="O155" s="56">
        <f>IF('Data 2'!$E151&gt;'Data 2'!$F151,'Data 2'!$F151,'Data 2'!$E151)</f>
        <v>23.836756611999604</v>
      </c>
      <c r="V155" s="55"/>
      <c r="Y155" s="58"/>
      <c r="Z155" s="58"/>
      <c r="AA155" s="59"/>
    </row>
    <row r="156" spans="15:27">
      <c r="O156" s="56">
        <f>IF('Data 2'!$E152&gt;'Data 2'!$F152,'Data 2'!$F152,'Data 2'!$E152)</f>
        <v>26.105798189999813</v>
      </c>
      <c r="V156" s="55"/>
      <c r="Y156" s="58"/>
      <c r="Z156" s="58"/>
      <c r="AA156" s="59"/>
    </row>
    <row r="157" spans="15:27">
      <c r="O157" s="56">
        <f>IF('Data 2'!$E153&gt;'Data 2'!$F153,'Data 2'!$F153,'Data 2'!$E153)</f>
        <v>8.1135639680006904</v>
      </c>
      <c r="V157" s="55"/>
      <c r="Y157" s="58"/>
      <c r="Z157" s="58"/>
      <c r="AA157" s="59"/>
    </row>
    <row r="158" spans="15:27">
      <c r="O158" s="56">
        <f>IF('Data 2'!$E154&gt;'Data 2'!$F154,'Data 2'!$F154,'Data 2'!$E154)</f>
        <v>3.4256280719995829</v>
      </c>
      <c r="V158" s="55"/>
      <c r="Y158" s="58"/>
      <c r="Z158" s="58"/>
      <c r="AA158" s="59"/>
    </row>
    <row r="159" spans="15:27">
      <c r="O159" s="56">
        <f>IF('Data 2'!$E155&gt;'Data 2'!$F155,'Data 2'!$F155,'Data 2'!$E155)</f>
        <v>26.152670303999869</v>
      </c>
      <c r="V159" s="55"/>
      <c r="Y159" s="58"/>
      <c r="Z159" s="58"/>
      <c r="AA159" s="59"/>
    </row>
    <row r="160" spans="15:27">
      <c r="O160" s="56">
        <f>IF('Data 2'!$E156&gt;'Data 2'!$F156,'Data 2'!$F156,'Data 2'!$E156)</f>
        <v>17.432545392000581</v>
      </c>
      <c r="V160" s="55"/>
      <c r="Y160" s="58"/>
      <c r="Z160" s="58"/>
      <c r="AA160" s="59"/>
    </row>
    <row r="161" spans="15:27">
      <c r="O161" s="56">
        <f>IF('Data 2'!$E157&gt;'Data 2'!$F157,'Data 2'!$F157,'Data 2'!$E157)</f>
        <v>8.8544509540000451</v>
      </c>
      <c r="V161" s="55"/>
      <c r="Y161" s="58"/>
      <c r="Z161" s="58"/>
      <c r="AA161" s="59"/>
    </row>
    <row r="162" spans="15:27">
      <c r="O162" s="56">
        <f>IF('Data 2'!$E158&gt;'Data 2'!$F158,'Data 2'!$F158,'Data 2'!$E158)</f>
        <v>31.234745385999865</v>
      </c>
      <c r="V162" s="55"/>
      <c r="Y162" s="58"/>
      <c r="Z162" s="58"/>
      <c r="AA162" s="59"/>
    </row>
    <row r="163" spans="15:27">
      <c r="O163" s="56">
        <f>IF('Data 2'!$E159&gt;'Data 2'!$F159,'Data 2'!$F159,'Data 2'!$E159)</f>
        <v>27.489775494000138</v>
      </c>
      <c r="V163" s="55"/>
      <c r="Y163" s="58"/>
      <c r="Z163" s="58"/>
      <c r="AA163" s="59"/>
    </row>
    <row r="164" spans="15:27">
      <c r="O164" s="56">
        <f>IF('Data 2'!$E160&gt;'Data 2'!$F160,'Data 2'!$F160,'Data 2'!$E160)</f>
        <v>6.640168649999687</v>
      </c>
      <c r="V164" s="55"/>
      <c r="Y164" s="58"/>
      <c r="Z164" s="58"/>
      <c r="AA164" s="59"/>
    </row>
    <row r="165" spans="15:27">
      <c r="O165" s="56">
        <f>IF('Data 2'!$E161&gt;'Data 2'!$F161,'Data 2'!$F161,'Data 2'!$E161)</f>
        <v>14.456189891999545</v>
      </c>
      <c r="V165" s="55"/>
      <c r="Y165" s="58"/>
      <c r="Z165" s="58"/>
      <c r="AA165" s="59"/>
    </row>
    <row r="166" spans="15:27">
      <c r="O166" s="56">
        <f>IF('Data 2'!$E162&gt;'Data 2'!$F162,'Data 2'!$F162,'Data 2'!$E162)</f>
        <v>14.707701754000245</v>
      </c>
      <c r="V166" s="55"/>
      <c r="Y166" s="58"/>
      <c r="Z166" s="58"/>
      <c r="AA166" s="59"/>
    </row>
    <row r="167" spans="15:27">
      <c r="O167" s="56">
        <f>IF('Data 2'!$E163&gt;'Data 2'!$F163,'Data 2'!$F163,'Data 2'!$E163)</f>
        <v>28.234186062000102</v>
      </c>
      <c r="V167" s="55"/>
      <c r="Y167" s="58"/>
      <c r="Z167" s="58"/>
      <c r="AA167" s="59"/>
    </row>
    <row r="168" spans="15:27">
      <c r="O168" s="56">
        <f>IF('Data 2'!$E164&gt;'Data 2'!$F164,'Data 2'!$F164,'Data 2'!$E164)</f>
        <v>24.086839598000438</v>
      </c>
      <c r="V168" s="55"/>
      <c r="Y168" s="58"/>
      <c r="Z168" s="58"/>
      <c r="AA168" s="59"/>
    </row>
    <row r="169" spans="15:27">
      <c r="O169" s="56">
        <f>IF('Data 2'!$E165&gt;'Data 2'!$F165,'Data 2'!$F165,'Data 2'!$E165)</f>
        <v>37.908427159999526</v>
      </c>
      <c r="V169" s="55"/>
      <c r="Y169" s="58"/>
      <c r="Z169" s="58"/>
      <c r="AA169" s="59"/>
    </row>
    <row r="170" spans="15:27">
      <c r="O170" s="56">
        <f>IF('Data 2'!$E166&gt;'Data 2'!$F166,'Data 2'!$F166,'Data 2'!$E166)</f>
        <v>75.787528893999863</v>
      </c>
      <c r="V170" s="55"/>
      <c r="Y170" s="58"/>
      <c r="Z170" s="58"/>
      <c r="AA170" s="59"/>
    </row>
    <row r="171" spans="15:27">
      <c r="O171" s="56">
        <f>IF('Data 2'!$E167&gt;'Data 2'!$F167,'Data 2'!$F167,'Data 2'!$E167)</f>
        <v>112.02604617689678</v>
      </c>
      <c r="V171" s="55"/>
      <c r="Y171" s="58"/>
      <c r="Z171" s="58"/>
      <c r="AA171" s="59"/>
    </row>
    <row r="172" spans="15:27">
      <c r="O172" s="56">
        <f>IF('Data 2'!$E168&gt;'Data 2'!$F168,'Data 2'!$F168,'Data 2'!$E168)</f>
        <v>106.06486796800039</v>
      </c>
      <c r="V172" s="55"/>
      <c r="Y172" s="58"/>
      <c r="Z172" s="58"/>
      <c r="AA172" s="59"/>
    </row>
    <row r="173" spans="15:27">
      <c r="O173" s="56">
        <f>IF('Data 2'!$E169&gt;'Data 2'!$F169,'Data 2'!$F169,'Data 2'!$E169)</f>
        <v>61.569184114000187</v>
      </c>
      <c r="V173" s="55"/>
      <c r="Y173" s="58"/>
      <c r="Z173" s="58"/>
      <c r="AA173" s="59"/>
    </row>
    <row r="174" spans="15:27">
      <c r="O174" s="56">
        <f>IF('Data 2'!$E170&gt;'Data 2'!$F170,'Data 2'!$F170,'Data 2'!$E170)</f>
        <v>98.005116379999322</v>
      </c>
      <c r="V174" s="55"/>
      <c r="Y174" s="58"/>
      <c r="Z174" s="58"/>
      <c r="AA174" s="59"/>
    </row>
    <row r="175" spans="15:27">
      <c r="O175" s="56">
        <f>IF('Data 2'!$E171&gt;'Data 2'!$F171,'Data 2'!$F171,'Data 2'!$E171)</f>
        <v>101.76139547400032</v>
      </c>
      <c r="V175" s="55"/>
      <c r="Y175" s="58"/>
      <c r="Z175" s="58"/>
      <c r="AA175" s="59"/>
    </row>
    <row r="176" spans="15:27">
      <c r="O176" s="56">
        <f>IF('Data 2'!$E172&gt;'Data 2'!$F172,'Data 2'!$F172,'Data 2'!$E172)</f>
        <v>74.413492190000255</v>
      </c>
      <c r="V176" s="55"/>
      <c r="Y176" s="58"/>
      <c r="Z176" s="58"/>
      <c r="AA176" s="59"/>
    </row>
    <row r="177" spans="15:27">
      <c r="O177" s="56">
        <f>IF('Data 2'!$E173&gt;'Data 2'!$F173,'Data 2'!$F173,'Data 2'!$E173)</f>
        <v>49.984638545999779</v>
      </c>
      <c r="V177" s="55"/>
      <c r="Y177" s="58"/>
      <c r="Z177" s="58"/>
      <c r="AA177" s="59"/>
    </row>
    <row r="178" spans="15:27">
      <c r="O178" s="56">
        <f>IF('Data 2'!$E174&gt;'Data 2'!$F174,'Data 2'!$F174,'Data 2'!$E174)</f>
        <v>61.124411660000057</v>
      </c>
      <c r="V178" s="55"/>
      <c r="Y178" s="58"/>
      <c r="Z178" s="58"/>
      <c r="AA178" s="59"/>
    </row>
    <row r="179" spans="15:27">
      <c r="O179" s="56">
        <f>IF('Data 2'!$E175&gt;'Data 2'!$F175,'Data 2'!$F175,'Data 2'!$E175)</f>
        <v>55.687786108000267</v>
      </c>
      <c r="V179" s="55"/>
      <c r="Y179" s="58"/>
      <c r="Z179" s="58"/>
      <c r="AA179" s="59"/>
    </row>
    <row r="180" spans="15:27">
      <c r="O180" s="56">
        <f>IF('Data 2'!$E176&gt;'Data 2'!$F176,'Data 2'!$F176,'Data 2'!$E176)</f>
        <v>60.014038807999576</v>
      </c>
      <c r="V180" s="55"/>
      <c r="Y180" s="58"/>
      <c r="Z180" s="58"/>
      <c r="AA180" s="59"/>
    </row>
    <row r="181" spans="15:27">
      <c r="O181" s="56">
        <f>IF('Data 2'!$E177&gt;'Data 2'!$F177,'Data 2'!$F177,'Data 2'!$E177)</f>
        <v>43.888313440000069</v>
      </c>
      <c r="V181" s="55"/>
      <c r="Y181" s="58"/>
      <c r="Z181" s="58"/>
      <c r="AA181" s="59"/>
    </row>
    <row r="182" spans="15:27">
      <c r="O182" s="56">
        <f>IF('Data 2'!$E178&gt;'Data 2'!$F178,'Data 2'!$F178,'Data 2'!$E178)</f>
        <v>45.149051252000262</v>
      </c>
      <c r="V182" s="55"/>
      <c r="Y182" s="58"/>
      <c r="Z182" s="58"/>
      <c r="AA182" s="59"/>
    </row>
    <row r="183" spans="15:27">
      <c r="O183" s="56">
        <f>IF('Data 2'!$E179&gt;'Data 2'!$F179,'Data 2'!$F179,'Data 2'!$E179)</f>
        <v>112.02604617689678</v>
      </c>
      <c r="V183" s="55"/>
      <c r="Y183" s="58"/>
      <c r="Z183" s="58"/>
      <c r="AA183" s="59"/>
    </row>
    <row r="184" spans="15:27">
      <c r="O184" s="56">
        <f>IF('Data 2'!$E180&gt;'Data 2'!$F180,'Data 2'!$F180,'Data 2'!$E180)</f>
        <v>36.160617945999505</v>
      </c>
      <c r="V184" s="55"/>
      <c r="Y184" s="58"/>
      <c r="Z184" s="58"/>
      <c r="AA184" s="59"/>
    </row>
    <row r="185" spans="15:27">
      <c r="O185" s="56">
        <f>IF('Data 2'!$E181&gt;'Data 2'!$F181,'Data 2'!$F181,'Data 2'!$E181)</f>
        <v>36.19546463200053</v>
      </c>
      <c r="V185" s="55"/>
      <c r="Y185" s="58"/>
      <c r="Z185" s="58"/>
      <c r="AA185" s="59"/>
    </row>
    <row r="186" spans="15:27">
      <c r="O186" s="56">
        <f>IF('Data 2'!$E182&gt;'Data 2'!$F182,'Data 2'!$F182,'Data 2'!$E182)</f>
        <v>60.816156899999754</v>
      </c>
      <c r="V186" s="55"/>
      <c r="Y186" s="58"/>
      <c r="Z186" s="58"/>
      <c r="AA186" s="59"/>
    </row>
    <row r="187" spans="15:27">
      <c r="O187" s="56">
        <f>IF('Data 2'!$E183&gt;'Data 2'!$F183,'Data 2'!$F183,'Data 2'!$E183)</f>
        <v>66.296639185999865</v>
      </c>
      <c r="V187" s="55"/>
      <c r="Y187" s="58"/>
      <c r="Z187" s="58"/>
      <c r="AA187" s="59"/>
    </row>
    <row r="188" spans="15:27">
      <c r="O188" s="56">
        <f>IF('Data 2'!$E184&gt;'Data 2'!$F184,'Data 2'!$F184,'Data 2'!$E184)</f>
        <v>41.25654523999993</v>
      </c>
      <c r="V188" s="55"/>
      <c r="Y188" s="58"/>
      <c r="Z188" s="58"/>
      <c r="AA188" s="59"/>
    </row>
    <row r="189" spans="15:27">
      <c r="O189" s="56">
        <f>IF('Data 2'!$E185&gt;'Data 2'!$F185,'Data 2'!$F185,'Data 2'!$E185)</f>
        <v>45.083249121999515</v>
      </c>
      <c r="V189" s="55"/>
      <c r="Y189" s="58"/>
      <c r="Z189" s="58"/>
      <c r="AA189" s="59"/>
    </row>
    <row r="190" spans="15:27">
      <c r="O190" s="56">
        <f>IF('Data 2'!$E186&gt;'Data 2'!$F186,'Data 2'!$F186,'Data 2'!$E186)</f>
        <v>89.630860876000924</v>
      </c>
      <c r="V190" s="55"/>
      <c r="Y190" s="58"/>
      <c r="Z190" s="58"/>
      <c r="AA190" s="59"/>
    </row>
    <row r="191" spans="15:27">
      <c r="O191" s="56">
        <f>IF('Data 2'!$E187&gt;'Data 2'!$F187,'Data 2'!$F187,'Data 2'!$E187)</f>
        <v>80.858669753999109</v>
      </c>
      <c r="V191" s="55"/>
      <c r="Y191" s="58"/>
      <c r="Z191" s="58"/>
      <c r="AA191" s="59"/>
    </row>
    <row r="192" spans="15:27">
      <c r="O192" s="56">
        <f>IF('Data 2'!$E188&gt;'Data 2'!$F188,'Data 2'!$F188,'Data 2'!$E188)</f>
        <v>107.01719805200038</v>
      </c>
      <c r="V192" s="55"/>
      <c r="Y192" s="58"/>
      <c r="Z192" s="58"/>
      <c r="AA192" s="59"/>
    </row>
    <row r="193" spans="15:27">
      <c r="O193" s="56">
        <f>IF('Data 2'!$E189&gt;'Data 2'!$F189,'Data 2'!$F189,'Data 2'!$E189)</f>
        <v>106.73138875999985</v>
      </c>
      <c r="V193" s="55"/>
      <c r="Y193" s="58"/>
      <c r="Z193" s="58"/>
      <c r="AA193" s="59"/>
    </row>
    <row r="194" spans="15:27">
      <c r="O194" s="56">
        <f>IF('Data 2'!$E190&gt;'Data 2'!$F190,'Data 2'!$F190,'Data 2'!$E190)</f>
        <v>124.19056760000058</v>
      </c>
      <c r="V194" s="55"/>
      <c r="Y194" s="58"/>
      <c r="Z194" s="58"/>
      <c r="AA194" s="59"/>
    </row>
    <row r="195" spans="15:27">
      <c r="O195" s="56">
        <f>IF('Data 2'!$E191&gt;'Data 2'!$F191,'Data 2'!$F191,'Data 2'!$E191)</f>
        <v>119.25147284599919</v>
      </c>
      <c r="V195" s="55"/>
      <c r="Y195" s="58"/>
      <c r="Z195" s="58"/>
      <c r="AA195" s="59"/>
    </row>
    <row r="196" spans="15:27">
      <c r="O196" s="56">
        <f>IF('Data 2'!$E192&gt;'Data 2'!$F192,'Data 2'!$F192,'Data 2'!$E192)</f>
        <v>120.05119129400025</v>
      </c>
      <c r="V196" s="55"/>
      <c r="Y196" s="58"/>
      <c r="Z196" s="58"/>
      <c r="AA196" s="59"/>
    </row>
    <row r="197" spans="15:27">
      <c r="O197" s="56">
        <f>IF('Data 2'!$E193&gt;'Data 2'!$F193,'Data 2'!$F193,'Data 2'!$E193)</f>
        <v>105.57671850599999</v>
      </c>
      <c r="V197" s="55"/>
      <c r="Y197" s="58"/>
      <c r="Z197" s="58"/>
      <c r="AA197" s="59"/>
    </row>
    <row r="198" spans="15:27">
      <c r="O198" s="56">
        <f>IF('Data 2'!$E194&gt;'Data 2'!$F194,'Data 2'!$F194,'Data 2'!$E194)</f>
        <v>98.755893232000162</v>
      </c>
      <c r="V198" s="55"/>
      <c r="Y198" s="58"/>
      <c r="Z198" s="58"/>
      <c r="AA198" s="59"/>
    </row>
    <row r="199" spans="15:27">
      <c r="O199" s="56">
        <f>IF('Data 2'!$E195&gt;'Data 2'!$F195,'Data 2'!$F195,'Data 2'!$E195)</f>
        <v>99.806716161999802</v>
      </c>
      <c r="V199" s="55"/>
      <c r="Y199" s="58"/>
      <c r="Z199" s="58"/>
      <c r="AA199" s="59"/>
    </row>
    <row r="200" spans="15:27">
      <c r="O200" s="56">
        <f>IF('Data 2'!$E196&gt;'Data 2'!$F196,'Data 2'!$F196,'Data 2'!$E196)</f>
        <v>89.057788776000649</v>
      </c>
      <c r="V200" s="55"/>
      <c r="Y200" s="58"/>
      <c r="Z200" s="58"/>
      <c r="AA200" s="59"/>
    </row>
    <row r="201" spans="15:27">
      <c r="O201" s="56">
        <f>IF('Data 2'!$E197&gt;'Data 2'!$F197,'Data 2'!$F197,'Data 2'!$E197)</f>
        <v>97.746319657999436</v>
      </c>
      <c r="V201" s="55"/>
      <c r="Y201" s="58"/>
      <c r="Z201" s="58"/>
      <c r="AA201" s="59"/>
    </row>
    <row r="202" spans="15:27">
      <c r="O202" s="56">
        <f>IF('Data 2'!$E198&gt;'Data 2'!$F198,'Data 2'!$F198,'Data 2'!$E198)</f>
        <v>91.451193731999965</v>
      </c>
      <c r="V202" s="55"/>
      <c r="Y202" s="58"/>
      <c r="Z202" s="58"/>
      <c r="AA202" s="59"/>
    </row>
    <row r="203" spans="15:27">
      <c r="O203" s="56">
        <f>IF('Data 2'!$E199&gt;'Data 2'!$F199,'Data 2'!$F199,'Data 2'!$E199)</f>
        <v>99.354976072000142</v>
      </c>
      <c r="V203" s="55"/>
      <c r="Y203" s="58"/>
      <c r="Z203" s="58"/>
      <c r="AA203" s="59"/>
    </row>
    <row r="204" spans="15:27">
      <c r="O204" s="56">
        <f>IF('Data 2'!$E200&gt;'Data 2'!$F200,'Data 2'!$F200,'Data 2'!$E200)</f>
        <v>81.710791740000388</v>
      </c>
      <c r="V204" s="55"/>
      <c r="Y204" s="58"/>
      <c r="Z204" s="58"/>
      <c r="AA204" s="59"/>
    </row>
    <row r="205" spans="15:27">
      <c r="O205" s="56">
        <f>IF('Data 2'!$E201&gt;'Data 2'!$F201,'Data 2'!$F201,'Data 2'!$E201)</f>
        <v>77.973660599999278</v>
      </c>
      <c r="V205" s="55"/>
      <c r="Y205" s="58"/>
      <c r="Z205" s="58"/>
      <c r="AA205" s="59"/>
    </row>
    <row r="206" spans="15:27">
      <c r="O206" s="56">
        <f>IF('Data 2'!$E202&gt;'Data 2'!$F202,'Data 2'!$F202,'Data 2'!$E202)</f>
        <v>81.400291526000757</v>
      </c>
      <c r="V206" s="55"/>
      <c r="Y206" s="58"/>
      <c r="Z206" s="58"/>
      <c r="AA206" s="59"/>
    </row>
    <row r="207" spans="15:27">
      <c r="O207" s="56">
        <f>IF('Data 2'!$E203&gt;'Data 2'!$F203,'Data 2'!$F203,'Data 2'!$E203)</f>
        <v>81.138783311999532</v>
      </c>
      <c r="V207" s="55"/>
      <c r="Y207" s="58"/>
      <c r="Z207" s="58"/>
      <c r="AA207" s="59"/>
    </row>
    <row r="208" spans="15:27">
      <c r="O208" s="56">
        <f>IF('Data 2'!$E204&gt;'Data 2'!$F204,'Data 2'!$F204,'Data 2'!$E204)</f>
        <v>93.616283954000266</v>
      </c>
      <c r="V208" s="55"/>
      <c r="Y208" s="58"/>
      <c r="Z208" s="58"/>
      <c r="AA208" s="59"/>
    </row>
    <row r="209" spans="15:27">
      <c r="O209" s="56">
        <f>IF('Data 2'!$E205&gt;'Data 2'!$F205,'Data 2'!$F205,'Data 2'!$E205)</f>
        <v>74.600712667999915</v>
      </c>
      <c r="V209" s="55"/>
      <c r="Y209" s="58"/>
      <c r="Z209" s="58"/>
      <c r="AA209" s="59"/>
    </row>
    <row r="210" spans="15:27">
      <c r="O210" s="56">
        <f>IF('Data 2'!$E206&gt;'Data 2'!$F206,'Data 2'!$F206,'Data 2'!$E206)</f>
        <v>60.50250124600025</v>
      </c>
      <c r="V210" s="55"/>
      <c r="Y210" s="58"/>
      <c r="Z210" s="58"/>
      <c r="AA210" s="59"/>
    </row>
    <row r="211" spans="15:27">
      <c r="O211" s="56">
        <f>IF('Data 2'!$E207&gt;'Data 2'!$F207,'Data 2'!$F207,'Data 2'!$E207)</f>
        <v>56.853155999999871</v>
      </c>
      <c r="V211" s="55"/>
      <c r="Y211" s="58"/>
      <c r="Z211" s="58"/>
      <c r="AA211" s="59"/>
    </row>
    <row r="212" spans="15:27">
      <c r="O212" s="56">
        <f>IF('Data 2'!$E208&gt;'Data 2'!$F208,'Data 2'!$F208,'Data 2'!$E208)</f>
        <v>86.302323279999484</v>
      </c>
      <c r="V212" s="55"/>
      <c r="Y212" s="58"/>
      <c r="Z212" s="58"/>
      <c r="AA212" s="59"/>
    </row>
    <row r="213" spans="15:27">
      <c r="O213" s="56">
        <f>IF('Data 2'!$E209&gt;'Data 2'!$F209,'Data 2'!$F209,'Data 2'!$E209)</f>
        <v>93.464488322000363</v>
      </c>
      <c r="V213" s="55"/>
      <c r="Y213" s="58"/>
      <c r="Z213" s="58"/>
      <c r="AA213" s="59"/>
    </row>
    <row r="214" spans="15:27">
      <c r="O214" s="56">
        <f>IF('Data 2'!$E210&gt;'Data 2'!$F210,'Data 2'!$F210,'Data 2'!$E210)</f>
        <v>71.189762038000012</v>
      </c>
      <c r="V214" s="55"/>
      <c r="Y214" s="58"/>
      <c r="Z214" s="58"/>
      <c r="AA214" s="59"/>
    </row>
    <row r="215" spans="15:27">
      <c r="O215" s="56">
        <f>IF('Data 2'!$E211&gt;'Data 2'!$F211,'Data 2'!$F211,'Data 2'!$E211)</f>
        <v>75.819592997999592</v>
      </c>
      <c r="V215" s="55"/>
      <c r="Y215" s="58"/>
      <c r="Z215" s="58"/>
      <c r="AA215" s="59"/>
    </row>
    <row r="216" spans="15:27">
      <c r="O216" s="56">
        <f>IF('Data 2'!$E212&gt;'Data 2'!$F212,'Data 2'!$F212,'Data 2'!$E212)</f>
        <v>73.803920154000323</v>
      </c>
      <c r="V216" s="55"/>
      <c r="Y216" s="58"/>
      <c r="Z216" s="58"/>
      <c r="AA216" s="59"/>
    </row>
    <row r="217" spans="15:27">
      <c r="O217" s="56">
        <f>IF('Data 2'!$E213&gt;'Data 2'!$F213,'Data 2'!$F213,'Data 2'!$E213)</f>
        <v>88.085838406000491</v>
      </c>
      <c r="V217" s="55"/>
      <c r="Y217" s="58"/>
      <c r="Z217" s="58"/>
      <c r="AA217" s="59"/>
    </row>
    <row r="218" spans="15:27">
      <c r="O218" s="56">
        <f>IF('Data 2'!$E214&gt;'Data 2'!$F214,'Data 2'!$F214,'Data 2'!$E214)</f>
        <v>76.303520011999368</v>
      </c>
      <c r="V218" s="55"/>
      <c r="Y218" s="58"/>
      <c r="Z218" s="58"/>
      <c r="AA218" s="59"/>
    </row>
    <row r="219" spans="15:27">
      <c r="O219" s="56">
        <f>IF('Data 2'!$E215&gt;'Data 2'!$F215,'Data 2'!$F215,'Data 2'!$E215)</f>
        <v>74.452592027999998</v>
      </c>
      <c r="V219" s="55"/>
      <c r="Y219" s="58"/>
      <c r="Z219" s="58"/>
      <c r="AA219" s="59"/>
    </row>
    <row r="220" spans="15:27">
      <c r="O220" s="56">
        <f>IF('Data 2'!$E216&gt;'Data 2'!$F216,'Data 2'!$F216,'Data 2'!$E216)</f>
        <v>75.976408010000327</v>
      </c>
      <c r="V220" s="55"/>
      <c r="Y220" s="58"/>
      <c r="Z220" s="58"/>
      <c r="AA220" s="59"/>
    </row>
    <row r="221" spans="15:27">
      <c r="O221" s="56">
        <f>IF('Data 2'!$E217&gt;'Data 2'!$F217,'Data 2'!$F217,'Data 2'!$E217)</f>
        <v>62.36761392399977</v>
      </c>
      <c r="V221" s="55"/>
      <c r="Y221" s="58"/>
      <c r="Z221" s="58"/>
      <c r="AA221" s="59"/>
    </row>
    <row r="222" spans="15:27">
      <c r="O222" s="56">
        <f>IF('Data 2'!$E218&gt;'Data 2'!$F218,'Data 2'!$F218,'Data 2'!$E218)</f>
        <v>65.397373878000082</v>
      </c>
      <c r="V222" s="55"/>
      <c r="Y222" s="58"/>
      <c r="Z222" s="58"/>
      <c r="AA222" s="59"/>
    </row>
    <row r="223" spans="15:27">
      <c r="O223" s="56">
        <f>IF('Data 2'!$E219&gt;'Data 2'!$F219,'Data 2'!$F219,'Data 2'!$E219)</f>
        <v>61.320107000000412</v>
      </c>
      <c r="V223" s="55"/>
      <c r="Y223" s="58"/>
      <c r="Z223" s="58"/>
      <c r="AA223" s="59"/>
    </row>
    <row r="224" spans="15:27">
      <c r="O224" s="56">
        <f>IF('Data 2'!$E220&gt;'Data 2'!$F220,'Data 2'!$F220,'Data 2'!$E220)</f>
        <v>70.408047835999724</v>
      </c>
      <c r="V224" s="55"/>
      <c r="Y224" s="58"/>
      <c r="Z224" s="58"/>
      <c r="AA224" s="59"/>
    </row>
    <row r="225" spans="15:27">
      <c r="O225" s="56">
        <f>IF('Data 2'!$E221&gt;'Data 2'!$F221,'Data 2'!$F221,'Data 2'!$E221)</f>
        <v>60.044947275999668</v>
      </c>
      <c r="V225" s="55"/>
      <c r="Y225" s="58"/>
      <c r="Z225" s="58"/>
      <c r="AA225" s="59"/>
    </row>
    <row r="226" spans="15:27">
      <c r="O226" s="56">
        <f>IF('Data 2'!$E222&gt;'Data 2'!$F222,'Data 2'!$F222,'Data 2'!$E222)</f>
        <v>82.093600379999714</v>
      </c>
      <c r="V226" s="55"/>
      <c r="Y226" s="58"/>
      <c r="Z226" s="58"/>
      <c r="AA226" s="59"/>
    </row>
    <row r="227" spans="15:27">
      <c r="O227" s="56">
        <f>IF('Data 2'!$E223&gt;'Data 2'!$F223,'Data 2'!$F223,'Data 2'!$E223)</f>
        <v>79.307979846000663</v>
      </c>
      <c r="V227" s="55"/>
      <c r="Y227" s="58"/>
      <c r="Z227" s="58"/>
      <c r="AA227" s="59"/>
    </row>
    <row r="228" spans="15:27">
      <c r="O228" s="56">
        <f>IF('Data 2'!$E224&gt;'Data 2'!$F224,'Data 2'!$F224,'Data 2'!$E224)</f>
        <v>78.384310319999443</v>
      </c>
      <c r="V228" s="55"/>
      <c r="Y228" s="58"/>
      <c r="Z228" s="58"/>
      <c r="AA228" s="59"/>
    </row>
    <row r="229" spans="15:27">
      <c r="O229" s="56">
        <f>IF('Data 2'!$E225&gt;'Data 2'!$F225,'Data 2'!$F225,'Data 2'!$E225)</f>
        <v>63.714278916000666</v>
      </c>
      <c r="V229" s="55"/>
      <c r="Y229" s="58"/>
      <c r="Z229" s="58"/>
      <c r="AA229" s="59"/>
    </row>
    <row r="230" spans="15:27">
      <c r="O230" s="56">
        <f>IF('Data 2'!$E226&gt;'Data 2'!$F226,'Data 2'!$F226,'Data 2'!$E226)</f>
        <v>63.773546533999586</v>
      </c>
      <c r="V230" s="55"/>
      <c r="Y230" s="58"/>
      <c r="Z230" s="58"/>
      <c r="AA230" s="59"/>
    </row>
    <row r="231" spans="15:27">
      <c r="O231" s="56">
        <f>IF('Data 2'!$E227&gt;'Data 2'!$F227,'Data 2'!$F227,'Data 2'!$E227)</f>
        <v>69.168721578000103</v>
      </c>
      <c r="V231" s="55"/>
      <c r="Y231" s="58"/>
      <c r="Z231" s="58"/>
      <c r="AA231" s="59"/>
    </row>
    <row r="232" spans="15:27">
      <c r="O232" s="56">
        <f>IF('Data 2'!$E228&gt;'Data 2'!$F228,'Data 2'!$F228,'Data 2'!$E228)</f>
        <v>68.617211094000126</v>
      </c>
      <c r="V232" s="55"/>
      <c r="Y232" s="58"/>
      <c r="Z232" s="58"/>
      <c r="AA232" s="59"/>
    </row>
    <row r="233" spans="15:27">
      <c r="O233" s="56">
        <f>IF('Data 2'!$E229&gt;'Data 2'!$F229,'Data 2'!$F229,'Data 2'!$E229)</f>
        <v>96.284544532000254</v>
      </c>
      <c r="V233" s="55"/>
      <c r="Y233" s="58"/>
      <c r="Z233" s="58"/>
      <c r="AA233" s="59"/>
    </row>
    <row r="234" spans="15:27">
      <c r="O234" s="56">
        <f>IF('Data 2'!$E230&gt;'Data 2'!$F230,'Data 2'!$F230,'Data 2'!$E230)</f>
        <v>69.455795871999698</v>
      </c>
      <c r="V234" s="55"/>
      <c r="Y234" s="58"/>
      <c r="Z234" s="58"/>
      <c r="AA234" s="59"/>
    </row>
    <row r="235" spans="15:27">
      <c r="O235" s="56">
        <f>IF('Data 2'!$E231&gt;'Data 2'!$F231,'Data 2'!$F231,'Data 2'!$E231)</f>
        <v>93.814750927999995</v>
      </c>
      <c r="V235" s="55"/>
      <c r="Y235" s="58"/>
      <c r="Z235" s="58"/>
      <c r="AA235" s="59"/>
    </row>
    <row r="236" spans="15:27">
      <c r="O236" s="56">
        <f>IF('Data 2'!$E232&gt;'Data 2'!$F232,'Data 2'!$F232,'Data 2'!$E232)</f>
        <v>113.11947389800008</v>
      </c>
      <c r="V236" s="55"/>
      <c r="Y236" s="58"/>
      <c r="Z236" s="58"/>
      <c r="AA236" s="59"/>
    </row>
    <row r="237" spans="15:27">
      <c r="O237" s="56">
        <f>IF('Data 2'!$E233&gt;'Data 2'!$F233,'Data 2'!$F233,'Data 2'!$E233)</f>
        <v>122.23474632144273</v>
      </c>
      <c r="V237" s="55"/>
      <c r="Y237" s="58"/>
      <c r="Z237" s="58"/>
      <c r="AA237" s="59"/>
    </row>
    <row r="238" spans="15:27">
      <c r="O238" s="56">
        <f>IF('Data 2'!$E234&gt;'Data 2'!$F234,'Data 2'!$F234,'Data 2'!$E234)</f>
        <v>122.23474632144273</v>
      </c>
      <c r="V238" s="55"/>
      <c r="Y238" s="58"/>
      <c r="Z238" s="58"/>
      <c r="AA238" s="59"/>
    </row>
    <row r="239" spans="15:27">
      <c r="O239" s="56">
        <f>IF('Data 2'!$E235&gt;'Data 2'!$F235,'Data 2'!$F235,'Data 2'!$E235)</f>
        <v>122.23474632144273</v>
      </c>
      <c r="V239" s="55"/>
      <c r="Y239" s="58"/>
      <c r="Z239" s="58"/>
      <c r="AA239" s="59"/>
    </row>
    <row r="240" spans="15:27">
      <c r="O240" s="56">
        <f>IF('Data 2'!$E236&gt;'Data 2'!$F236,'Data 2'!$F236,'Data 2'!$E236)</f>
        <v>122.23474632144273</v>
      </c>
      <c r="V240" s="55"/>
      <c r="Y240" s="58"/>
      <c r="Z240" s="58"/>
      <c r="AA240" s="59"/>
    </row>
    <row r="241" spans="15:27">
      <c r="O241" s="56">
        <f>IF('Data 2'!$E237&gt;'Data 2'!$F237,'Data 2'!$F237,'Data 2'!$E237)</f>
        <v>122.23474632144273</v>
      </c>
      <c r="V241" s="55"/>
      <c r="Y241" s="58"/>
      <c r="Z241" s="58"/>
      <c r="AA241" s="59"/>
    </row>
    <row r="242" spans="15:27">
      <c r="O242" s="56">
        <f>IF('Data 2'!$E238&gt;'Data 2'!$F238,'Data 2'!$F238,'Data 2'!$E238)</f>
        <v>122.23474632144273</v>
      </c>
      <c r="V242" s="55"/>
      <c r="Y242" s="58"/>
      <c r="Z242" s="58"/>
      <c r="AA242" s="59"/>
    </row>
    <row r="243" spans="15:27">
      <c r="O243" s="56">
        <f>IF('Data 2'!$E239&gt;'Data 2'!$F239,'Data 2'!$F239,'Data 2'!$E239)</f>
        <v>117.93145274400037</v>
      </c>
      <c r="V243" s="55"/>
      <c r="Y243" s="58"/>
      <c r="Z243" s="58"/>
      <c r="AA243" s="59"/>
    </row>
    <row r="244" spans="15:27">
      <c r="O244" s="56">
        <f>IF('Data 2'!$E240&gt;'Data 2'!$F240,'Data 2'!$F240,'Data 2'!$E240)</f>
        <v>100.07782309400037</v>
      </c>
      <c r="V244" s="55"/>
      <c r="Y244" s="58"/>
      <c r="Z244" s="58"/>
      <c r="AA244" s="59"/>
    </row>
    <row r="245" spans="15:27">
      <c r="O245" s="56">
        <f>IF('Data 2'!$E241&gt;'Data 2'!$F241,'Data 2'!$F241,'Data 2'!$E241)</f>
        <v>63.076357363999243</v>
      </c>
      <c r="V245" s="55"/>
      <c r="Y245" s="58"/>
      <c r="Z245" s="58"/>
      <c r="AA245" s="59"/>
    </row>
    <row r="246" spans="15:27">
      <c r="O246" s="56">
        <f>IF('Data 2'!$E242&gt;'Data 2'!$F242,'Data 2'!$F242,'Data 2'!$E242)</f>
        <v>95.794510968000537</v>
      </c>
      <c r="V246" s="55"/>
      <c r="Y246" s="58"/>
      <c r="Z246" s="58"/>
      <c r="AA246" s="59"/>
    </row>
    <row r="247" spans="15:27">
      <c r="O247" s="56">
        <f>IF('Data 2'!$E243&gt;'Data 2'!$F243,'Data 2'!$F243,'Data 2'!$E243)</f>
        <v>87.302452556000148</v>
      </c>
      <c r="V247" s="55"/>
      <c r="Y247" s="58"/>
      <c r="Z247" s="58"/>
      <c r="AA247" s="59"/>
    </row>
    <row r="248" spans="15:27">
      <c r="O248" s="56">
        <f>IF('Data 2'!$E244&gt;'Data 2'!$F244,'Data 2'!$F244,'Data 2'!$E244)</f>
        <v>94.367169517999599</v>
      </c>
      <c r="V248" s="55"/>
      <c r="Y248" s="58"/>
      <c r="Z248" s="58"/>
      <c r="AA248" s="59"/>
    </row>
    <row r="249" spans="15:27">
      <c r="O249" s="56">
        <f>IF('Data 2'!$E245&gt;'Data 2'!$F245,'Data 2'!$F245,'Data 2'!$E245)</f>
        <v>72.189071089999842</v>
      </c>
      <c r="V249" s="55"/>
      <c r="Y249" s="58"/>
      <c r="Z249" s="58"/>
      <c r="AA249" s="59"/>
    </row>
    <row r="250" spans="15:27">
      <c r="O250" s="56">
        <f>IF('Data 2'!$E246&gt;'Data 2'!$F246,'Data 2'!$F246,'Data 2'!$E246)</f>
        <v>105.34451449199975</v>
      </c>
      <c r="V250" s="55"/>
      <c r="Y250" s="58"/>
      <c r="Z250" s="58"/>
      <c r="AA250" s="59"/>
    </row>
    <row r="251" spans="15:27">
      <c r="O251" s="56">
        <f>IF('Data 2'!$E247&gt;'Data 2'!$F247,'Data 2'!$F247,'Data 2'!$E247)</f>
        <v>123.04544911502903</v>
      </c>
      <c r="V251" s="55"/>
      <c r="Y251" s="58"/>
      <c r="Z251" s="58"/>
      <c r="AA251" s="59"/>
    </row>
    <row r="252" spans="15:27">
      <c r="O252" s="56">
        <f>IF('Data 2'!$E248&gt;'Data 2'!$F248,'Data 2'!$F248,'Data 2'!$E248)</f>
        <v>123.04544911502903</v>
      </c>
      <c r="V252" s="55"/>
      <c r="Y252" s="58"/>
      <c r="Z252" s="58"/>
      <c r="AA252" s="59"/>
    </row>
    <row r="253" spans="15:27">
      <c r="O253" s="56">
        <f>IF('Data 2'!$E249&gt;'Data 2'!$F249,'Data 2'!$F249,'Data 2'!$E249)</f>
        <v>123.04544911502903</v>
      </c>
      <c r="V253" s="55"/>
      <c r="Y253" s="58"/>
      <c r="Z253" s="58"/>
      <c r="AA253" s="59"/>
    </row>
    <row r="254" spans="15:27">
      <c r="O254" s="56">
        <f>IF('Data 2'!$E250&gt;'Data 2'!$F250,'Data 2'!$F250,'Data 2'!$E250)</f>
        <v>123.04544911502903</v>
      </c>
      <c r="V254" s="55"/>
      <c r="Y254" s="58"/>
      <c r="Z254" s="58"/>
      <c r="AA254" s="59"/>
    </row>
    <row r="255" spans="15:27">
      <c r="O255" s="56">
        <f>IF('Data 2'!$E251&gt;'Data 2'!$F251,'Data 2'!$F251,'Data 2'!$E251)</f>
        <v>123.04544911502903</v>
      </c>
      <c r="V255" s="55"/>
      <c r="Y255" s="58"/>
      <c r="Z255" s="58"/>
      <c r="AA255" s="59"/>
    </row>
    <row r="256" spans="15:27">
      <c r="O256" s="56">
        <f>IF('Data 2'!$E252&gt;'Data 2'!$F252,'Data 2'!$F252,'Data 2'!$E252)</f>
        <v>123.04544911502903</v>
      </c>
      <c r="V256" s="55"/>
      <c r="Y256" s="58"/>
      <c r="Z256" s="58"/>
      <c r="AA256" s="59"/>
    </row>
    <row r="257" spans="15:27">
      <c r="O257" s="56">
        <f>IF('Data 2'!$E253&gt;'Data 2'!$F253,'Data 2'!$F253,'Data 2'!$E253)</f>
        <v>123.04544911502903</v>
      </c>
      <c r="V257" s="55"/>
      <c r="Y257" s="58"/>
      <c r="Z257" s="58"/>
      <c r="AA257" s="59"/>
    </row>
    <row r="258" spans="15:27">
      <c r="O258" s="56">
        <f>IF('Data 2'!$E254&gt;'Data 2'!$F254,'Data 2'!$F254,'Data 2'!$E254)</f>
        <v>123.04544911502903</v>
      </c>
      <c r="V258" s="55"/>
      <c r="Y258" s="58"/>
      <c r="Z258" s="58"/>
      <c r="AA258" s="59"/>
    </row>
    <row r="259" spans="15:27">
      <c r="O259" s="56">
        <f>IF('Data 2'!$E255&gt;'Data 2'!$F255,'Data 2'!$F255,'Data 2'!$E255)</f>
        <v>123.04544911502903</v>
      </c>
      <c r="V259" s="55"/>
      <c r="Y259" s="58"/>
      <c r="Z259" s="58"/>
      <c r="AA259" s="59"/>
    </row>
    <row r="260" spans="15:27">
      <c r="O260" s="56">
        <f>IF('Data 2'!$E256&gt;'Data 2'!$F256,'Data 2'!$F256,'Data 2'!$E256)</f>
        <v>123.04544911502903</v>
      </c>
      <c r="V260" s="55"/>
      <c r="Y260" s="58"/>
      <c r="Z260" s="58"/>
      <c r="AA260" s="59"/>
    </row>
    <row r="261" spans="15:27">
      <c r="O261" s="56">
        <f>IF('Data 2'!$E257&gt;'Data 2'!$F257,'Data 2'!$F257,'Data 2'!$E257)</f>
        <v>123.04544911502903</v>
      </c>
      <c r="V261" s="55"/>
      <c r="Y261" s="58"/>
      <c r="Z261" s="58"/>
      <c r="AA261" s="59"/>
    </row>
    <row r="262" spans="15:27">
      <c r="O262" s="56">
        <f>IF('Data 2'!$E258&gt;'Data 2'!$F258,'Data 2'!$F258,'Data 2'!$E258)</f>
        <v>123.04544911502903</v>
      </c>
      <c r="V262" s="55"/>
      <c r="Y262" s="58"/>
      <c r="Z262" s="58"/>
      <c r="AA262" s="59"/>
    </row>
    <row r="263" spans="15:27">
      <c r="O263" s="56">
        <f>IF('Data 2'!$E259&gt;'Data 2'!$F259,'Data 2'!$F259,'Data 2'!$E259)</f>
        <v>123.04544911502903</v>
      </c>
      <c r="V263" s="55"/>
      <c r="Y263" s="58"/>
      <c r="Z263" s="58"/>
      <c r="AA263" s="59"/>
    </row>
    <row r="264" spans="15:27">
      <c r="O264" s="56">
        <f>IF('Data 2'!$E260&gt;'Data 2'!$F260,'Data 2'!$F260,'Data 2'!$E260)</f>
        <v>123.04544911502903</v>
      </c>
      <c r="V264" s="55"/>
      <c r="Y264" s="58"/>
      <c r="Z264" s="58"/>
      <c r="AA264" s="59"/>
    </row>
    <row r="265" spans="15:27">
      <c r="O265" s="56">
        <f>IF('Data 2'!$E261&gt;'Data 2'!$F261,'Data 2'!$F261,'Data 2'!$E261)</f>
        <v>123.04544911502903</v>
      </c>
      <c r="V265" s="55"/>
      <c r="Y265" s="58"/>
      <c r="Z265" s="58"/>
      <c r="AA265" s="59"/>
    </row>
    <row r="266" spans="15:27">
      <c r="O266" s="56">
        <f>IF('Data 2'!$E262&gt;'Data 2'!$F262,'Data 2'!$F262,'Data 2'!$E262)</f>
        <v>123.04544911502903</v>
      </c>
      <c r="V266" s="55"/>
      <c r="Y266" s="58"/>
      <c r="Z266" s="58"/>
      <c r="AA266" s="59"/>
    </row>
    <row r="267" spans="15:27">
      <c r="O267" s="56">
        <f>IF('Data 2'!$E263&gt;'Data 2'!$F263,'Data 2'!$F263,'Data 2'!$E263)</f>
        <v>123.04544911502903</v>
      </c>
      <c r="V267" s="55"/>
      <c r="Y267" s="58"/>
      <c r="Z267" s="58"/>
      <c r="AA267" s="59"/>
    </row>
    <row r="268" spans="15:27">
      <c r="O268" s="56">
        <f>IF('Data 2'!$E264&gt;'Data 2'!$F264,'Data 2'!$F264,'Data 2'!$E264)</f>
        <v>123.04544911502903</v>
      </c>
      <c r="V268" s="55"/>
      <c r="Y268" s="58"/>
      <c r="Z268" s="58"/>
      <c r="AA268" s="59"/>
    </row>
    <row r="269" spans="15:27">
      <c r="O269" s="56">
        <f>IF('Data 2'!$E265&gt;'Data 2'!$F265,'Data 2'!$F265,'Data 2'!$E265)</f>
        <v>123.04544911502903</v>
      </c>
      <c r="V269" s="55"/>
      <c r="Y269" s="58"/>
      <c r="Z269" s="58"/>
      <c r="AA269" s="59"/>
    </row>
    <row r="270" spans="15:27">
      <c r="O270" s="56">
        <f>IF('Data 2'!$E266&gt;'Data 2'!$F266,'Data 2'!$F266,'Data 2'!$E266)</f>
        <v>123.04544911502903</v>
      </c>
      <c r="V270" s="55"/>
      <c r="Y270" s="58"/>
      <c r="Z270" s="58"/>
      <c r="AA270" s="59"/>
    </row>
    <row r="271" spans="15:27">
      <c r="O271" s="56">
        <f>IF('Data 2'!$E267&gt;'Data 2'!$F267,'Data 2'!$F267,'Data 2'!$E267)</f>
        <v>123.04544911502903</v>
      </c>
      <c r="V271" s="55"/>
      <c r="Y271" s="58"/>
      <c r="Z271" s="58"/>
      <c r="AA271" s="59"/>
    </row>
    <row r="272" spans="15:27">
      <c r="O272" s="56">
        <f>IF('Data 2'!$E268&gt;'Data 2'!$F268,'Data 2'!$F268,'Data 2'!$E268)</f>
        <v>123.04544911502903</v>
      </c>
      <c r="V272" s="55"/>
      <c r="Y272" s="58"/>
      <c r="Z272" s="58"/>
      <c r="AA272" s="59"/>
    </row>
    <row r="273" spans="15:27">
      <c r="O273" s="56">
        <f>IF('Data 2'!$E269&gt;'Data 2'!$F269,'Data 2'!$F269,'Data 2'!$E269)</f>
        <v>123.04544911502903</v>
      </c>
      <c r="V273" s="55"/>
      <c r="Y273" s="58"/>
      <c r="Z273" s="58"/>
      <c r="AA273" s="59"/>
    </row>
    <row r="274" spans="15:27">
      <c r="O274" s="56">
        <f>IF('Data 2'!$E270&gt;'Data 2'!$F270,'Data 2'!$F270,'Data 2'!$E270)</f>
        <v>123.04544911502903</v>
      </c>
      <c r="V274" s="55"/>
      <c r="Y274" s="58"/>
      <c r="Z274" s="58"/>
      <c r="AA274" s="59"/>
    </row>
    <row r="275" spans="15:27">
      <c r="O275" s="56">
        <f>IF('Data 2'!$E271&gt;'Data 2'!$F271,'Data 2'!$F271,'Data 2'!$E271)</f>
        <v>123.04544911502903</v>
      </c>
      <c r="V275" s="55"/>
      <c r="Y275" s="58"/>
      <c r="Z275" s="58"/>
      <c r="AA275" s="59"/>
    </row>
    <row r="276" spans="15:27">
      <c r="O276" s="56">
        <f>IF('Data 2'!$E272&gt;'Data 2'!$F272,'Data 2'!$F272,'Data 2'!$E272)</f>
        <v>123.04544911502903</v>
      </c>
      <c r="V276" s="55"/>
      <c r="Y276" s="58"/>
      <c r="Z276" s="58"/>
      <c r="AA276" s="59"/>
    </row>
    <row r="277" spans="15:27">
      <c r="O277" s="56">
        <f>IF('Data 2'!$E273&gt;'Data 2'!$F273,'Data 2'!$F273,'Data 2'!$E273)</f>
        <v>123.04544911502903</v>
      </c>
      <c r="V277" s="55"/>
      <c r="Y277" s="58"/>
      <c r="Z277" s="58"/>
      <c r="AA277" s="59"/>
    </row>
    <row r="278" spans="15:27">
      <c r="O278" s="56">
        <f>IF('Data 2'!$E274&gt;'Data 2'!$F274,'Data 2'!$F274,'Data 2'!$E274)</f>
        <v>123.04544911502903</v>
      </c>
      <c r="V278" s="55"/>
      <c r="Y278" s="58"/>
      <c r="Z278" s="58"/>
      <c r="AA278" s="59"/>
    </row>
    <row r="279" spans="15:27">
      <c r="O279" s="56">
        <f>IF('Data 2'!$E275&gt;'Data 2'!$F275,'Data 2'!$F275,'Data 2'!$E275)</f>
        <v>123.04544911502903</v>
      </c>
      <c r="V279" s="55"/>
      <c r="Y279" s="58"/>
      <c r="Z279" s="58"/>
      <c r="AA279" s="59"/>
    </row>
    <row r="280" spans="15:27">
      <c r="O280" s="56">
        <f>IF('Data 2'!$E276&gt;'Data 2'!$F276,'Data 2'!$F276,'Data 2'!$E276)</f>
        <v>123.04544911502903</v>
      </c>
      <c r="V280" s="55"/>
      <c r="Y280" s="58"/>
      <c r="Z280" s="58"/>
      <c r="AA280" s="59"/>
    </row>
    <row r="281" spans="15:27">
      <c r="O281" s="56">
        <f>IF('Data 2'!$E277&gt;'Data 2'!$F277,'Data 2'!$F277,'Data 2'!$E277)</f>
        <v>123.04544911502903</v>
      </c>
      <c r="V281" s="55"/>
      <c r="Y281" s="58"/>
      <c r="Z281" s="58"/>
      <c r="AA281" s="59"/>
    </row>
    <row r="282" spans="15:27">
      <c r="O282" s="56">
        <f>IF('Data 2'!$E278&gt;'Data 2'!$F278,'Data 2'!$F278,'Data 2'!$E278)</f>
        <v>124.98173132994</v>
      </c>
      <c r="V282" s="55"/>
      <c r="Y282" s="58"/>
      <c r="Z282" s="58"/>
      <c r="AA282" s="59"/>
    </row>
    <row r="283" spans="15:27">
      <c r="O283" s="56">
        <f>IF('Data 2'!$E279&gt;'Data 2'!$F279,'Data 2'!$F279,'Data 2'!$E279)</f>
        <v>124.98173132994</v>
      </c>
      <c r="V283" s="55"/>
      <c r="Y283" s="58"/>
      <c r="Z283" s="58"/>
      <c r="AA283" s="59"/>
    </row>
    <row r="284" spans="15:27">
      <c r="O284" s="56">
        <f>IF('Data 2'!$E280&gt;'Data 2'!$F280,'Data 2'!$F280,'Data 2'!$E280)</f>
        <v>124.98173132994</v>
      </c>
      <c r="V284" s="55"/>
      <c r="Y284" s="58"/>
      <c r="Z284" s="58"/>
      <c r="AA284" s="59"/>
    </row>
    <row r="285" spans="15:27">
      <c r="O285" s="56">
        <f>IF('Data 2'!$E281&gt;'Data 2'!$F281,'Data 2'!$F281,'Data 2'!$E281)</f>
        <v>124.98173132994</v>
      </c>
      <c r="V285" s="55"/>
      <c r="Y285" s="58"/>
      <c r="Z285" s="58"/>
      <c r="AA285" s="59"/>
    </row>
    <row r="286" spans="15:27">
      <c r="O286" s="56">
        <f>IF('Data 2'!$E282&gt;'Data 2'!$F282,'Data 2'!$F282,'Data 2'!$E282)</f>
        <v>124.98173132994</v>
      </c>
      <c r="V286" s="55"/>
      <c r="Y286" s="58"/>
      <c r="Z286" s="58"/>
      <c r="AA286" s="59"/>
    </row>
    <row r="287" spans="15:27">
      <c r="O287" s="56">
        <f>IF('Data 2'!$E283&gt;'Data 2'!$F283,'Data 2'!$F283,'Data 2'!$E283)</f>
        <v>124.98173132994</v>
      </c>
      <c r="V287" s="55"/>
      <c r="Y287" s="58"/>
      <c r="Z287" s="58"/>
      <c r="AA287" s="59"/>
    </row>
    <row r="288" spans="15:27">
      <c r="O288" s="56">
        <f>IF('Data 2'!$E284&gt;'Data 2'!$F284,'Data 2'!$F284,'Data 2'!$E284)</f>
        <v>124.98173132994</v>
      </c>
      <c r="V288" s="55"/>
      <c r="Y288" s="58"/>
      <c r="Z288" s="58"/>
      <c r="AA288" s="59"/>
    </row>
    <row r="289" spans="15:27">
      <c r="O289" s="56">
        <f>IF('Data 2'!$E285&gt;'Data 2'!$F285,'Data 2'!$F285,'Data 2'!$E285)</f>
        <v>124.98173132994</v>
      </c>
      <c r="V289" s="55"/>
      <c r="Y289" s="58"/>
      <c r="Z289" s="58"/>
      <c r="AA289" s="59"/>
    </row>
    <row r="290" spans="15:27">
      <c r="O290" s="56">
        <f>IF('Data 2'!$E286&gt;'Data 2'!$F286,'Data 2'!$F286,'Data 2'!$E286)</f>
        <v>124.98173132994</v>
      </c>
      <c r="V290" s="55"/>
      <c r="Y290" s="58"/>
      <c r="Z290" s="58"/>
      <c r="AA290" s="59"/>
    </row>
    <row r="291" spans="15:27">
      <c r="O291" s="56">
        <f>IF('Data 2'!$E287&gt;'Data 2'!$F287,'Data 2'!$F287,'Data 2'!$E287)</f>
        <v>124.98173132994</v>
      </c>
      <c r="V291" s="55"/>
      <c r="Y291" s="58"/>
      <c r="Z291" s="58"/>
      <c r="AA291" s="59"/>
    </row>
    <row r="292" spans="15:27">
      <c r="O292" s="56">
        <f>IF('Data 2'!$E288&gt;'Data 2'!$F288,'Data 2'!$F288,'Data 2'!$E288)</f>
        <v>124.98173132994</v>
      </c>
      <c r="V292" s="55"/>
      <c r="Y292" s="58"/>
      <c r="Z292" s="58"/>
      <c r="AA292" s="59"/>
    </row>
    <row r="293" spans="15:27">
      <c r="O293" s="56">
        <f>IF('Data 2'!$E289&gt;'Data 2'!$F289,'Data 2'!$F289,'Data 2'!$E289)</f>
        <v>124.98173132994</v>
      </c>
      <c r="V293" s="55"/>
      <c r="Y293" s="58"/>
      <c r="Z293" s="58"/>
      <c r="AA293" s="59"/>
    </row>
    <row r="294" spans="15:27">
      <c r="O294" s="56">
        <f>IF('Data 2'!$E290&gt;'Data 2'!$F290,'Data 2'!$F290,'Data 2'!$E290)</f>
        <v>124.98173132994</v>
      </c>
      <c r="V294" s="55"/>
      <c r="Y294" s="58"/>
      <c r="Z294" s="58"/>
      <c r="AA294" s="59"/>
    </row>
    <row r="295" spans="15:27">
      <c r="O295" s="56">
        <f>IF('Data 2'!$E291&gt;'Data 2'!$F291,'Data 2'!$F291,'Data 2'!$E291)</f>
        <v>124.98173132994</v>
      </c>
      <c r="V295" s="55"/>
      <c r="Y295" s="58"/>
      <c r="Z295" s="58"/>
      <c r="AA295" s="59"/>
    </row>
    <row r="296" spans="15:27">
      <c r="O296" s="56">
        <f>IF('Data 2'!$E292&gt;'Data 2'!$F292,'Data 2'!$F292,'Data 2'!$E292)</f>
        <v>124.98173132994</v>
      </c>
      <c r="V296" s="55"/>
      <c r="Y296" s="58"/>
      <c r="Z296" s="58"/>
      <c r="AA296" s="59"/>
    </row>
    <row r="297" spans="15:27">
      <c r="O297" s="56">
        <f>IF('Data 2'!$E293&gt;'Data 2'!$F293,'Data 2'!$F293,'Data 2'!$E293)</f>
        <v>124.98173132994</v>
      </c>
      <c r="V297" s="55"/>
      <c r="Y297" s="58"/>
      <c r="Z297" s="58"/>
      <c r="AA297" s="59"/>
    </row>
    <row r="298" spans="15:27">
      <c r="O298" s="56">
        <f>IF('Data 2'!$E294&gt;'Data 2'!$F294,'Data 2'!$F294,'Data 2'!$E294)</f>
        <v>124.98173132994</v>
      </c>
      <c r="V298" s="55"/>
      <c r="Y298" s="58"/>
      <c r="Z298" s="58"/>
      <c r="AA298" s="59"/>
    </row>
    <row r="299" spans="15:27">
      <c r="O299" s="56">
        <f>IF('Data 2'!$E295&gt;'Data 2'!$F295,'Data 2'!$F295,'Data 2'!$E295)</f>
        <v>124.98173132994</v>
      </c>
      <c r="V299" s="55"/>
      <c r="Y299" s="58"/>
      <c r="Z299" s="58"/>
      <c r="AA299" s="59"/>
    </row>
    <row r="300" spans="15:27">
      <c r="O300" s="56">
        <f>IF('Data 2'!$E296&gt;'Data 2'!$F296,'Data 2'!$F296,'Data 2'!$E296)</f>
        <v>124.98173132994</v>
      </c>
      <c r="V300" s="55"/>
      <c r="Y300" s="58"/>
      <c r="Z300" s="58"/>
      <c r="AA300" s="59"/>
    </row>
    <row r="301" spans="15:27">
      <c r="O301" s="56">
        <f>IF('Data 2'!$E297&gt;'Data 2'!$F297,'Data 2'!$F297,'Data 2'!$E297)</f>
        <v>124.98173132994</v>
      </c>
      <c r="V301" s="55"/>
      <c r="Y301" s="58"/>
      <c r="Z301" s="58"/>
      <c r="AA301" s="59"/>
    </row>
    <row r="302" spans="15:27">
      <c r="O302" s="56">
        <f>IF('Data 2'!$E298&gt;'Data 2'!$F298,'Data 2'!$F298,'Data 2'!$E298)</f>
        <v>124.98173132994</v>
      </c>
      <c r="V302" s="55"/>
      <c r="Y302" s="58"/>
      <c r="Z302" s="58"/>
      <c r="AA302" s="59"/>
    </row>
    <row r="303" spans="15:27">
      <c r="O303" s="56">
        <f>IF('Data 2'!$E299&gt;'Data 2'!$F299,'Data 2'!$F299,'Data 2'!$E299)</f>
        <v>124.98173132994</v>
      </c>
      <c r="V303" s="55"/>
      <c r="Y303" s="58"/>
      <c r="Z303" s="58"/>
      <c r="AA303" s="59"/>
    </row>
    <row r="304" spans="15:27">
      <c r="O304" s="56">
        <f>IF('Data 2'!$E300&gt;'Data 2'!$F300,'Data 2'!$F300,'Data 2'!$E300)</f>
        <v>124.98173132994</v>
      </c>
      <c r="V304" s="55"/>
      <c r="Y304" s="58"/>
      <c r="Z304" s="58"/>
      <c r="AA304" s="59"/>
    </row>
    <row r="305" spans="15:27">
      <c r="O305" s="56">
        <f>IF('Data 2'!$E301&gt;'Data 2'!$F301,'Data 2'!$F301,'Data 2'!$E301)</f>
        <v>124.98173132994</v>
      </c>
      <c r="V305" s="55"/>
      <c r="Y305" s="58"/>
      <c r="Z305" s="58"/>
      <c r="AA305" s="59"/>
    </row>
    <row r="306" spans="15:27">
      <c r="O306" s="56">
        <f>IF('Data 2'!$E302&gt;'Data 2'!$F302,'Data 2'!$F302,'Data 2'!$E302)</f>
        <v>124.98173132994</v>
      </c>
      <c r="V306" s="55"/>
      <c r="Y306" s="58"/>
      <c r="Z306" s="58"/>
      <c r="AA306" s="59"/>
    </row>
    <row r="307" spans="15:27">
      <c r="O307" s="56">
        <f>IF('Data 2'!$E303&gt;'Data 2'!$F303,'Data 2'!$F303,'Data 2'!$E303)</f>
        <v>124.98173132994</v>
      </c>
      <c r="V307" s="55"/>
      <c r="Y307" s="58"/>
      <c r="Z307" s="58"/>
      <c r="AA307" s="59"/>
    </row>
    <row r="308" spans="15:27">
      <c r="O308" s="56">
        <f>IF('Data 2'!$E304&gt;'Data 2'!$F304,'Data 2'!$F304,'Data 2'!$E304)</f>
        <v>124.98173132994</v>
      </c>
      <c r="V308" s="55"/>
      <c r="Y308" s="58"/>
      <c r="Z308" s="58"/>
      <c r="AA308" s="59"/>
    </row>
    <row r="309" spans="15:27">
      <c r="O309" s="56">
        <f>IF('Data 2'!$E305&gt;'Data 2'!$F305,'Data 2'!$F305,'Data 2'!$E305)</f>
        <v>124.98173132994</v>
      </c>
      <c r="V309" s="55"/>
      <c r="Y309" s="58"/>
      <c r="Z309" s="58"/>
      <c r="AA309" s="59"/>
    </row>
    <row r="310" spans="15:27">
      <c r="O310" s="56">
        <f>IF('Data 2'!$E306&gt;'Data 2'!$F306,'Data 2'!$F306,'Data 2'!$E306)</f>
        <v>124.98173132994</v>
      </c>
      <c r="V310" s="55"/>
      <c r="Y310" s="58"/>
      <c r="Z310" s="58"/>
      <c r="AA310" s="59"/>
    </row>
    <row r="311" spans="15:27">
      <c r="O311" s="56">
        <f>IF('Data 2'!$E307&gt;'Data 2'!$F307,'Data 2'!$F307,'Data 2'!$E307)</f>
        <v>124.98173132994</v>
      </c>
      <c r="V311" s="55"/>
      <c r="Y311" s="58"/>
      <c r="Z311" s="58"/>
      <c r="AA311" s="59"/>
    </row>
    <row r="312" spans="15:27">
      <c r="O312" s="56">
        <f>IF('Data 2'!$E308&gt;'Data 2'!$F308,'Data 2'!$F308,'Data 2'!$E308)</f>
        <v>106.79032108965163</v>
      </c>
      <c r="V312" s="55"/>
      <c r="Y312" s="58"/>
      <c r="Z312" s="58"/>
      <c r="AA312" s="59"/>
    </row>
    <row r="313" spans="15:27">
      <c r="O313" s="56">
        <f>IF('Data 2'!$E309&gt;'Data 2'!$F309,'Data 2'!$F309,'Data 2'!$E309)</f>
        <v>106.79032108965163</v>
      </c>
      <c r="V313" s="55"/>
      <c r="Y313" s="58"/>
      <c r="Z313" s="58"/>
      <c r="AA313" s="59"/>
    </row>
    <row r="314" spans="15:27">
      <c r="O314" s="56">
        <f>IF('Data 2'!$E310&gt;'Data 2'!$F310,'Data 2'!$F310,'Data 2'!$E310)</f>
        <v>106.79032108965163</v>
      </c>
      <c r="V314" s="55"/>
      <c r="Y314" s="58"/>
      <c r="Z314" s="58"/>
      <c r="AA314" s="59"/>
    </row>
    <row r="315" spans="15:27">
      <c r="O315" s="56">
        <f>IF('Data 2'!$E311&gt;'Data 2'!$F311,'Data 2'!$F311,'Data 2'!$E311)</f>
        <v>106.79032108965163</v>
      </c>
      <c r="V315" s="55"/>
      <c r="Y315" s="58"/>
      <c r="Z315" s="58"/>
      <c r="AA315" s="59"/>
    </row>
    <row r="316" spans="15:27">
      <c r="O316" s="56">
        <f>IF('Data 2'!$E312&gt;'Data 2'!$F312,'Data 2'!$F312,'Data 2'!$E312)</f>
        <v>106.79032108965163</v>
      </c>
      <c r="V316" s="55"/>
      <c r="Y316" s="58"/>
      <c r="Z316" s="58"/>
      <c r="AA316" s="59"/>
    </row>
    <row r="317" spans="15:27">
      <c r="O317" s="56">
        <f>IF('Data 2'!$E313&gt;'Data 2'!$F313,'Data 2'!$F313,'Data 2'!$E313)</f>
        <v>106.79032108965163</v>
      </c>
      <c r="V317" s="55"/>
      <c r="Y317" s="58"/>
      <c r="Z317" s="58"/>
      <c r="AA317" s="59"/>
    </row>
    <row r="318" spans="15:27">
      <c r="O318" s="56">
        <f>IF('Data 2'!$E314&gt;'Data 2'!$F314,'Data 2'!$F314,'Data 2'!$E314)</f>
        <v>104.67893061999892</v>
      </c>
      <c r="V318" s="55"/>
      <c r="Y318" s="58"/>
      <c r="Z318" s="58"/>
      <c r="AA318" s="59"/>
    </row>
    <row r="319" spans="15:27">
      <c r="O319" s="56">
        <f>IF('Data 2'!$E315&gt;'Data 2'!$F315,'Data 2'!$F315,'Data 2'!$E315)</f>
        <v>106.79032108965163</v>
      </c>
      <c r="V319" s="55"/>
      <c r="Y319" s="58"/>
      <c r="Z319" s="58"/>
      <c r="AA319" s="59"/>
    </row>
    <row r="320" spans="15:27">
      <c r="O320" s="56">
        <f>IF('Data 2'!$E316&gt;'Data 2'!$F316,'Data 2'!$F316,'Data 2'!$E316)</f>
        <v>106.79032108965163</v>
      </c>
      <c r="V320" s="55"/>
      <c r="Y320" s="58"/>
      <c r="Z320" s="58"/>
      <c r="AA320" s="59"/>
    </row>
    <row r="321" spans="15:27">
      <c r="O321" s="56">
        <f>IF('Data 2'!$E317&gt;'Data 2'!$F317,'Data 2'!$F317,'Data 2'!$E317)</f>
        <v>106.79032108965163</v>
      </c>
      <c r="V321" s="55"/>
      <c r="Y321" s="58"/>
      <c r="Z321" s="58"/>
      <c r="AA321" s="59"/>
    </row>
    <row r="322" spans="15:27">
      <c r="O322" s="56">
        <f>IF('Data 2'!$E318&gt;'Data 2'!$F318,'Data 2'!$F318,'Data 2'!$E318)</f>
        <v>101.69412799999904</v>
      </c>
      <c r="V322" s="55"/>
      <c r="Y322" s="58"/>
      <c r="Z322" s="58"/>
      <c r="AA322" s="59"/>
    </row>
    <row r="323" spans="15:27">
      <c r="O323" s="56">
        <f>IF('Data 2'!$E319&gt;'Data 2'!$F319,'Data 2'!$F319,'Data 2'!$E319)</f>
        <v>106.79032108965163</v>
      </c>
      <c r="V323" s="55"/>
      <c r="Y323" s="58"/>
      <c r="Z323" s="58"/>
      <c r="AA323" s="59"/>
    </row>
    <row r="324" spans="15:27">
      <c r="O324" s="56">
        <f>IF('Data 2'!$E320&gt;'Data 2'!$F320,'Data 2'!$F320,'Data 2'!$E320)</f>
        <v>106.79032108965163</v>
      </c>
      <c r="V324" s="55"/>
      <c r="Y324" s="58"/>
      <c r="Z324" s="58"/>
      <c r="AA324" s="59"/>
    </row>
    <row r="325" spans="15:27">
      <c r="O325" s="56">
        <f>IF('Data 2'!$E321&gt;'Data 2'!$F321,'Data 2'!$F321,'Data 2'!$E321)</f>
        <v>106.79032108965163</v>
      </c>
      <c r="V325" s="55"/>
      <c r="Y325" s="58"/>
      <c r="Z325" s="58"/>
      <c r="AA325" s="59"/>
    </row>
    <row r="326" spans="15:27">
      <c r="O326" s="56">
        <f>IF('Data 2'!$E322&gt;'Data 2'!$F322,'Data 2'!$F322,'Data 2'!$E322)</f>
        <v>99.633403692001764</v>
      </c>
      <c r="V326" s="55"/>
      <c r="Y326" s="58"/>
      <c r="Z326" s="58"/>
      <c r="AA326" s="59"/>
    </row>
    <row r="327" spans="15:27">
      <c r="O327" s="56">
        <f>IF('Data 2'!$E323&gt;'Data 2'!$F323,'Data 2'!$F323,'Data 2'!$E323)</f>
        <v>89.53252367199832</v>
      </c>
      <c r="V327" s="55"/>
      <c r="Y327" s="58"/>
      <c r="Z327" s="58"/>
      <c r="AA327" s="59"/>
    </row>
    <row r="328" spans="15:27">
      <c r="O328" s="56">
        <f>IF('Data 2'!$E324&gt;'Data 2'!$F324,'Data 2'!$F324,'Data 2'!$E324)</f>
        <v>87.690675502001014</v>
      </c>
      <c r="V328" s="55"/>
      <c r="Y328" s="58"/>
      <c r="Z328" s="58"/>
      <c r="AA328" s="59"/>
    </row>
    <row r="329" spans="15:27">
      <c r="O329" s="56">
        <f>IF('Data 2'!$E325&gt;'Data 2'!$F325,'Data 2'!$F325,'Data 2'!$E325)</f>
        <v>85.365028687999157</v>
      </c>
      <c r="V329" s="55"/>
      <c r="Y329" s="58"/>
      <c r="Z329" s="58"/>
      <c r="AA329" s="59"/>
    </row>
    <row r="330" spans="15:27">
      <c r="O330" s="56">
        <f>IF('Data 2'!$E326&gt;'Data 2'!$F326,'Data 2'!$F326,'Data 2'!$E326)</f>
        <v>106.79032108965163</v>
      </c>
      <c r="V330" s="55"/>
      <c r="Y330" s="58"/>
      <c r="Z330" s="58"/>
      <c r="AA330" s="59"/>
    </row>
    <row r="331" spans="15:27">
      <c r="O331" s="56">
        <f>IF('Data 2'!$E327&gt;'Data 2'!$F327,'Data 2'!$F327,'Data 2'!$E327)</f>
        <v>94.498085524000132</v>
      </c>
      <c r="V331" s="55"/>
      <c r="Y331" s="58"/>
      <c r="Z331" s="58"/>
      <c r="AA331" s="59"/>
    </row>
    <row r="332" spans="15:27">
      <c r="O332" s="56">
        <f>IF('Data 2'!$E328&gt;'Data 2'!$F328,'Data 2'!$F328,'Data 2'!$E328)</f>
        <v>106.79032108965163</v>
      </c>
      <c r="V332" s="55"/>
      <c r="Y332" s="58"/>
      <c r="Z332" s="58"/>
      <c r="AA332" s="59"/>
    </row>
    <row r="333" spans="15:27">
      <c r="O333" s="56">
        <f>IF('Data 2'!$E329&gt;'Data 2'!$F329,'Data 2'!$F329,'Data 2'!$E329)</f>
        <v>105.49031820600081</v>
      </c>
      <c r="V333" s="55"/>
      <c r="Y333" s="58"/>
      <c r="Z333" s="58"/>
      <c r="AA333" s="59"/>
    </row>
    <row r="334" spans="15:27">
      <c r="O334" s="60"/>
      <c r="V334" s="55"/>
      <c r="Y334" s="58"/>
      <c r="Z334" s="58"/>
      <c r="AA334" s="59"/>
    </row>
    <row r="335" spans="15:27">
      <c r="O335" s="60"/>
      <c r="V335" s="55"/>
      <c r="Y335" s="58"/>
      <c r="Z335" s="58"/>
      <c r="AA335" s="59"/>
    </row>
    <row r="336" spans="15:27">
      <c r="O336" s="60"/>
      <c r="V336" s="55"/>
      <c r="Y336" s="58"/>
      <c r="Z336" s="58"/>
      <c r="AA336" s="59"/>
    </row>
    <row r="337" spans="15:27">
      <c r="O337" s="60"/>
      <c r="V337" s="55"/>
      <c r="Y337" s="58"/>
      <c r="Z337" s="58"/>
      <c r="AA337" s="59"/>
    </row>
    <row r="338" spans="15:27">
      <c r="O338" s="60"/>
      <c r="V338" s="55"/>
      <c r="Y338" s="58"/>
      <c r="Z338" s="58"/>
      <c r="AA338" s="59"/>
    </row>
    <row r="339" spans="15:27">
      <c r="O339" s="60"/>
      <c r="V339" s="55"/>
      <c r="Y339" s="58"/>
      <c r="Z339" s="58"/>
      <c r="AA339" s="59"/>
    </row>
    <row r="340" spans="15:27">
      <c r="O340" s="60"/>
      <c r="V340" s="55"/>
      <c r="Y340" s="58"/>
      <c r="Z340" s="58"/>
      <c r="AA340" s="59"/>
    </row>
    <row r="341" spans="15:27">
      <c r="O341" s="60"/>
      <c r="V341" s="55"/>
      <c r="Y341" s="58"/>
      <c r="Z341" s="58"/>
      <c r="AA341" s="59"/>
    </row>
    <row r="342" spans="15:27">
      <c r="O342" s="60"/>
      <c r="V342" s="55"/>
      <c r="Y342" s="58"/>
      <c r="Z342" s="58"/>
      <c r="AA342" s="59"/>
    </row>
    <row r="343" spans="15:27">
      <c r="O343" s="60"/>
      <c r="V343" s="55"/>
      <c r="Y343" s="58"/>
      <c r="Z343" s="58"/>
      <c r="AA343" s="59"/>
    </row>
    <row r="344" spans="15:27">
      <c r="O344" s="60"/>
      <c r="V344" s="55"/>
      <c r="Y344" s="58"/>
      <c r="Z344" s="58"/>
      <c r="AA344" s="59"/>
    </row>
    <row r="345" spans="15:27">
      <c r="O345" s="60"/>
      <c r="V345" s="55"/>
      <c r="Y345" s="58"/>
      <c r="Z345" s="58"/>
      <c r="AA345" s="59"/>
    </row>
    <row r="346" spans="15:27">
      <c r="O346" s="60"/>
      <c r="V346" s="55"/>
      <c r="Y346" s="58"/>
      <c r="Z346" s="58"/>
      <c r="AA346" s="59"/>
    </row>
    <row r="347" spans="15:27">
      <c r="O347" s="60"/>
      <c r="V347" s="55"/>
      <c r="Y347" s="58"/>
      <c r="Z347" s="58"/>
      <c r="AA347" s="59"/>
    </row>
    <row r="348" spans="15:27">
      <c r="O348" s="60"/>
      <c r="V348" s="55"/>
      <c r="Y348" s="58"/>
      <c r="Z348" s="58"/>
      <c r="AA348" s="59"/>
    </row>
    <row r="349" spans="15:27">
      <c r="O349" s="60"/>
      <c r="V349" s="55"/>
      <c r="Y349" s="58"/>
      <c r="Z349" s="58"/>
      <c r="AA349" s="59"/>
    </row>
    <row r="350" spans="15:27">
      <c r="O350" s="60"/>
      <c r="V350" s="55"/>
      <c r="Y350" s="58"/>
      <c r="Z350" s="58"/>
      <c r="AA350" s="59"/>
    </row>
    <row r="351" spans="15:27">
      <c r="O351" s="60"/>
      <c r="V351" s="55"/>
      <c r="Y351" s="58"/>
      <c r="Z351" s="58"/>
      <c r="AA351" s="59"/>
    </row>
    <row r="352" spans="15:27">
      <c r="O352" s="60"/>
      <c r="V352" s="55"/>
      <c r="Y352" s="58"/>
      <c r="Z352" s="58"/>
      <c r="AA352" s="59"/>
    </row>
    <row r="353" spans="15:27">
      <c r="O353" s="60"/>
      <c r="V353" s="55"/>
      <c r="Y353" s="58"/>
      <c r="Z353" s="58"/>
      <c r="AA353" s="59"/>
    </row>
    <row r="354" spans="15:27">
      <c r="O354" s="60"/>
      <c r="V354" s="55"/>
      <c r="Y354" s="58"/>
      <c r="Z354" s="58"/>
      <c r="AA354" s="59"/>
    </row>
    <row r="355" spans="15:27">
      <c r="O355" s="60"/>
      <c r="V355" s="55"/>
      <c r="Y355" s="58"/>
      <c r="Z355" s="58"/>
      <c r="AA355" s="59"/>
    </row>
    <row r="356" spans="15:27">
      <c r="O356" s="60"/>
      <c r="V356" s="55"/>
      <c r="Y356" s="58"/>
      <c r="Z356" s="58"/>
      <c r="AA356" s="59"/>
    </row>
    <row r="357" spans="15:27">
      <c r="O357" s="60"/>
      <c r="V357" s="55"/>
      <c r="Y357" s="58"/>
      <c r="Z357" s="58"/>
      <c r="AA357" s="59"/>
    </row>
    <row r="358" spans="15:27">
      <c r="O358" s="60"/>
      <c r="V358" s="55"/>
      <c r="Y358" s="58"/>
      <c r="Z358" s="58"/>
      <c r="AA358" s="59"/>
    </row>
    <row r="359" spans="15:27">
      <c r="O359" s="60"/>
      <c r="V359" s="55"/>
      <c r="Y359" s="58"/>
      <c r="Z359" s="58"/>
      <c r="AA359" s="59"/>
    </row>
    <row r="360" spans="15:27">
      <c r="O360" s="60"/>
      <c r="V360" s="55"/>
      <c r="Y360" s="58"/>
      <c r="Z360" s="58"/>
      <c r="AA360" s="59"/>
    </row>
    <row r="361" spans="15:27">
      <c r="O361" s="60"/>
      <c r="V361" s="55"/>
      <c r="Y361" s="58"/>
      <c r="Z361" s="58"/>
      <c r="AA361" s="59"/>
    </row>
    <row r="362" spans="15:27">
      <c r="O362" s="60"/>
      <c r="V362" s="55"/>
      <c r="Y362" s="58"/>
      <c r="Z362" s="58"/>
      <c r="AA362" s="59"/>
    </row>
    <row r="363" spans="15:27">
      <c r="O363" s="60"/>
      <c r="V363" s="55"/>
      <c r="Y363" s="58"/>
      <c r="Z363" s="58"/>
      <c r="AA363" s="59"/>
    </row>
    <row r="364" spans="15:27">
      <c r="O364" s="60"/>
      <c r="V364" s="55"/>
      <c r="Y364" s="58"/>
      <c r="Z364" s="58"/>
      <c r="AA364" s="59"/>
    </row>
    <row r="365" spans="15:27">
      <c r="O365" s="60"/>
      <c r="V365" s="55"/>
      <c r="Y365" s="58"/>
      <c r="Z365" s="58"/>
      <c r="AA365" s="59"/>
    </row>
    <row r="366" spans="15:27">
      <c r="O366" s="60"/>
      <c r="V366" s="55"/>
      <c r="Y366" s="58"/>
      <c r="Z366" s="58"/>
      <c r="AA366" s="59"/>
    </row>
    <row r="367" spans="15:27">
      <c r="O367" s="60"/>
      <c r="V367" s="55"/>
      <c r="Y367" s="58"/>
      <c r="Z367" s="58"/>
      <c r="AA367" s="59"/>
    </row>
    <row r="368" spans="15:27">
      <c r="O368" s="60"/>
      <c r="V368" s="55"/>
      <c r="Y368" s="58"/>
      <c r="Z368" s="58"/>
      <c r="AA368" s="59"/>
    </row>
    <row r="369" spans="15:27">
      <c r="O369" s="60"/>
      <c r="V369" s="55"/>
      <c r="Y369" s="58"/>
      <c r="Z369" s="58"/>
      <c r="AA369" s="59"/>
    </row>
    <row r="370" spans="15:27">
      <c r="O370" s="60"/>
      <c r="V370" s="55"/>
      <c r="Y370" s="58"/>
      <c r="Z370" s="58"/>
      <c r="AA370" s="59"/>
    </row>
    <row r="371" spans="15:27">
      <c r="O371" s="60"/>
      <c r="V371" s="55"/>
      <c r="Y371" s="58"/>
      <c r="Z371" s="58"/>
      <c r="AA371" s="59"/>
    </row>
    <row r="372" spans="15:27">
      <c r="O372" s="60"/>
      <c r="V372" s="55"/>
      <c r="Y372" s="58"/>
      <c r="Z372" s="58"/>
      <c r="AA372" s="59"/>
    </row>
    <row r="373" spans="15:27">
      <c r="O373" s="60"/>
      <c r="V373" s="55"/>
      <c r="Y373" s="58"/>
      <c r="Z373" s="58"/>
      <c r="AA373" s="59"/>
    </row>
    <row r="374" spans="15:27">
      <c r="O374" s="60"/>
      <c r="V374" s="55"/>
      <c r="Y374" s="58"/>
      <c r="Z374" s="58"/>
      <c r="AA374" s="59"/>
    </row>
    <row r="375" spans="15:27">
      <c r="O375" s="60"/>
      <c r="V375" s="55"/>
      <c r="Y375" s="58"/>
      <c r="Z375" s="58"/>
      <c r="AA375" s="59"/>
    </row>
    <row r="376" spans="15:27">
      <c r="O376" s="60"/>
      <c r="V376" s="55"/>
      <c r="Y376" s="58"/>
      <c r="Z376" s="58"/>
      <c r="AA376" s="59"/>
    </row>
    <row r="377" spans="15:27">
      <c r="O377" s="60"/>
      <c r="V377" s="55"/>
      <c r="Y377" s="58"/>
      <c r="Z377" s="58"/>
      <c r="AA377" s="59"/>
    </row>
    <row r="378" spans="15:27">
      <c r="O378" s="60"/>
      <c r="V378" s="55"/>
      <c r="Y378" s="58"/>
      <c r="Z378" s="58"/>
      <c r="AA378" s="59"/>
    </row>
    <row r="379" spans="15:27">
      <c r="O379" s="60"/>
      <c r="V379" s="55"/>
      <c r="Y379" s="58"/>
      <c r="Z379" s="58"/>
      <c r="AA379" s="59"/>
    </row>
    <row r="380" spans="15:27">
      <c r="O380" s="60"/>
      <c r="V380" s="55"/>
      <c r="Y380" s="58"/>
      <c r="Z380" s="58"/>
      <c r="AA380" s="59"/>
    </row>
    <row r="381" spans="15:27">
      <c r="O381" s="60"/>
      <c r="V381" s="55"/>
      <c r="Y381" s="58"/>
      <c r="Z381" s="58"/>
      <c r="AA381" s="59"/>
    </row>
    <row r="382" spans="15:27">
      <c r="O382" s="60"/>
      <c r="V382" s="55"/>
      <c r="Y382" s="58"/>
      <c r="Z382" s="58"/>
      <c r="AA382" s="59"/>
    </row>
    <row r="383" spans="15:27">
      <c r="O383" s="60"/>
      <c r="V383" s="55"/>
      <c r="Y383" s="58"/>
      <c r="Z383" s="58"/>
      <c r="AA383" s="59"/>
    </row>
    <row r="384" spans="15:27">
      <c r="O384" s="60"/>
      <c r="V384" s="55"/>
      <c r="Y384" s="58"/>
      <c r="Z384" s="58"/>
      <c r="AA384" s="59"/>
    </row>
    <row r="385" spans="15:27">
      <c r="O385" s="60"/>
      <c r="V385" s="55"/>
      <c r="Y385" s="58"/>
      <c r="Z385" s="58"/>
      <c r="AA385" s="59"/>
    </row>
    <row r="386" spans="15:27">
      <c r="O386" s="60"/>
      <c r="V386" s="55"/>
      <c r="Y386" s="58"/>
      <c r="Z386" s="58"/>
      <c r="AA386" s="59"/>
    </row>
    <row r="387" spans="15:27">
      <c r="O387" s="60"/>
      <c r="V387" s="55"/>
      <c r="Y387" s="58"/>
      <c r="Z387" s="58"/>
      <c r="AA387" s="59"/>
    </row>
    <row r="388" spans="15:27">
      <c r="O388" s="60"/>
      <c r="V388" s="55"/>
      <c r="Y388" s="58"/>
      <c r="Z388" s="58"/>
      <c r="AA388" s="59"/>
    </row>
    <row r="389" spans="15:27">
      <c r="O389" s="60"/>
      <c r="V389" s="55"/>
      <c r="Y389" s="58"/>
      <c r="Z389" s="58"/>
      <c r="AA389" s="59"/>
    </row>
    <row r="390" spans="15:27">
      <c r="O390" s="60"/>
      <c r="V390" s="55"/>
      <c r="Y390" s="58"/>
      <c r="Z390" s="58"/>
      <c r="AA390" s="59"/>
    </row>
    <row r="391" spans="15:27">
      <c r="O391" s="60"/>
      <c r="V391" s="55"/>
      <c r="Y391" s="58"/>
      <c r="Z391" s="58"/>
      <c r="AA391" s="59"/>
    </row>
    <row r="392" spans="15:27">
      <c r="O392" s="60"/>
      <c r="V392" s="55"/>
      <c r="Y392" s="58"/>
      <c r="Z392" s="58"/>
      <c r="AA392" s="59"/>
    </row>
    <row r="393" spans="15:27">
      <c r="O393" s="60"/>
      <c r="V393" s="55"/>
      <c r="Y393" s="58"/>
      <c r="Z393" s="58"/>
      <c r="AA393" s="59"/>
    </row>
    <row r="394" spans="15:27">
      <c r="O394" s="60"/>
      <c r="V394" s="55"/>
      <c r="Y394" s="58"/>
      <c r="Z394" s="58"/>
      <c r="AA394" s="59"/>
    </row>
    <row r="395" spans="15:27">
      <c r="O395" s="60"/>
      <c r="V395" s="55"/>
      <c r="Y395" s="58"/>
      <c r="Z395" s="58"/>
      <c r="AA395" s="59"/>
    </row>
    <row r="396" spans="15:27">
      <c r="O396" s="60"/>
      <c r="V396" s="55"/>
      <c r="Y396" s="58"/>
      <c r="Z396" s="58"/>
      <c r="AA396" s="59"/>
    </row>
    <row r="397" spans="15:27">
      <c r="O397" s="60"/>
      <c r="V397" s="55"/>
      <c r="Y397" s="58"/>
      <c r="Z397" s="58"/>
      <c r="AA397" s="59"/>
    </row>
    <row r="398" spans="15:27">
      <c r="O398" s="60"/>
      <c r="V398" s="55"/>
      <c r="Y398" s="58"/>
      <c r="Z398" s="58"/>
      <c r="AA398" s="59"/>
    </row>
    <row r="399" spans="15:27">
      <c r="O399" s="60"/>
      <c r="V399" s="55"/>
      <c r="Y399" s="58"/>
      <c r="Z399" s="58"/>
      <c r="AA399" s="59"/>
    </row>
    <row r="400" spans="15:27">
      <c r="O400" s="60"/>
      <c r="V400" s="55"/>
      <c r="Y400" s="58"/>
      <c r="Z400" s="58"/>
      <c r="AA400" s="59"/>
    </row>
    <row r="401" spans="15:16">
      <c r="O401" s="60"/>
    </row>
    <row r="402" spans="15:16">
      <c r="O402" s="60"/>
    </row>
    <row r="403" spans="15:16">
      <c r="O403" s="60"/>
    </row>
    <row r="404" spans="15:16">
      <c r="O404" s="60"/>
    </row>
    <row r="405" spans="15:16">
      <c r="P405" s="61"/>
    </row>
    <row r="406" spans="15:16">
      <c r="P406" s="61"/>
    </row>
    <row r="407" spans="15:16">
      <c r="P407" s="61"/>
    </row>
    <row r="408" spans="15:16">
      <c r="P408" s="61"/>
    </row>
    <row r="409" spans="15:16">
      <c r="P409" s="61"/>
    </row>
    <row r="410" spans="15:16">
      <c r="P410" s="61"/>
    </row>
    <row r="411" spans="15:16">
      <c r="P411" s="61"/>
    </row>
    <row r="412" spans="15:16">
      <c r="P412" s="61"/>
    </row>
    <row r="413" spans="15:16">
      <c r="P413" s="61"/>
    </row>
    <row r="414" spans="15:16">
      <c r="P414" s="61"/>
    </row>
    <row r="415" spans="15:16">
      <c r="P415" s="61"/>
    </row>
    <row r="416" spans="15:16">
      <c r="P416" s="61"/>
    </row>
    <row r="417" spans="16:16">
      <c r="P417" s="61"/>
    </row>
    <row r="418" spans="16:16">
      <c r="P418" s="61"/>
    </row>
    <row r="419" spans="16:16">
      <c r="P419" s="61"/>
    </row>
    <row r="420" spans="16:16">
      <c r="P420" s="61"/>
    </row>
    <row r="421" spans="16:16">
      <c r="P421" s="61"/>
    </row>
    <row r="422" spans="16:16">
      <c r="P422" s="61"/>
    </row>
    <row r="423" spans="16:16">
      <c r="P423" s="61"/>
    </row>
    <row r="424" spans="16:16">
      <c r="P424" s="61"/>
    </row>
    <row r="425" spans="16:16">
      <c r="P425" s="61"/>
    </row>
    <row r="426" spans="16:16">
      <c r="P426" s="61"/>
    </row>
    <row r="427" spans="16:16">
      <c r="P427" s="61"/>
    </row>
    <row r="436" spans="13:13">
      <c r="M436" s="155"/>
    </row>
    <row r="437" spans="13:13">
      <c r="M437" s="155"/>
    </row>
    <row r="438" spans="13:13">
      <c r="M438" s="155"/>
    </row>
    <row r="439" spans="13:13">
      <c r="M439" s="155"/>
    </row>
    <row r="440" spans="13:13">
      <c r="M440" s="155"/>
    </row>
    <row r="441" spans="13:13">
      <c r="M441" s="155"/>
    </row>
    <row r="442" spans="13:13">
      <c r="M442" s="155"/>
    </row>
    <row r="443" spans="13:13">
      <c r="M443" s="155"/>
    </row>
    <row r="444" spans="13:13">
      <c r="M444" s="155"/>
    </row>
    <row r="445" spans="13:13">
      <c r="M445" s="155"/>
    </row>
    <row r="446" spans="13:13">
      <c r="M446" s="155"/>
    </row>
    <row r="447" spans="13:13">
      <c r="M447" s="155"/>
    </row>
    <row r="448" spans="13:13">
      <c r="M448" s="155"/>
    </row>
    <row r="449" spans="13:13">
      <c r="M449" s="155"/>
    </row>
    <row r="450" spans="13:13">
      <c r="M450" s="155"/>
    </row>
    <row r="451" spans="13:13">
      <c r="M451" s="155"/>
    </row>
    <row r="452" spans="13:13">
      <c r="M452" s="155"/>
    </row>
    <row r="453" spans="13:13">
      <c r="M453" s="155"/>
    </row>
    <row r="454" spans="13:13">
      <c r="M454" s="155"/>
    </row>
    <row r="455" spans="13:13">
      <c r="M455" s="155"/>
    </row>
    <row r="456" spans="13:13">
      <c r="M456" s="155"/>
    </row>
    <row r="457" spans="13:13">
      <c r="M457" s="155"/>
    </row>
    <row r="458" spans="13:13">
      <c r="M458" s="155"/>
    </row>
    <row r="459" spans="13:13">
      <c r="M459" s="155"/>
    </row>
    <row r="460" spans="13:13">
      <c r="M460" s="155"/>
    </row>
    <row r="461" spans="13:13">
      <c r="M461" s="155"/>
    </row>
    <row r="462" spans="13:13">
      <c r="M462" s="155"/>
    </row>
    <row r="463" spans="13:13">
      <c r="M463" s="155"/>
    </row>
    <row r="464" spans="13:13">
      <c r="M464" s="155"/>
    </row>
    <row r="465" spans="13:13">
      <c r="M465" s="155"/>
    </row>
    <row r="466" spans="13:13">
      <c r="M466" s="155"/>
    </row>
    <row r="467" spans="13:13">
      <c r="M467" s="155"/>
    </row>
    <row r="468" spans="13:13">
      <c r="M468" s="155"/>
    </row>
    <row r="469" spans="13:13">
      <c r="M469" s="155"/>
    </row>
    <row r="470" spans="13:13">
      <c r="M470" s="155"/>
    </row>
    <row r="471" spans="13:13">
      <c r="M471" s="155"/>
    </row>
    <row r="472" spans="13:13">
      <c r="M472" s="155"/>
    </row>
    <row r="473" spans="13:13">
      <c r="M473" s="155"/>
    </row>
    <row r="474" spans="13:13">
      <c r="M474" s="155"/>
    </row>
    <row r="475" spans="13:13">
      <c r="M475" s="155"/>
    </row>
    <row r="476" spans="13:13">
      <c r="M476" s="155"/>
    </row>
    <row r="477" spans="13:13">
      <c r="M477" s="155"/>
    </row>
    <row r="478" spans="13:13">
      <c r="M478" s="155"/>
    </row>
    <row r="479" spans="13:13">
      <c r="M479" s="155"/>
    </row>
    <row r="480" spans="13:13">
      <c r="M480" s="155"/>
    </row>
    <row r="481" spans="13:13">
      <c r="M481" s="155"/>
    </row>
    <row r="482" spans="13:13">
      <c r="M482" s="155"/>
    </row>
    <row r="483" spans="13:13">
      <c r="M483" s="155"/>
    </row>
    <row r="484" spans="13:13">
      <c r="M484" s="155"/>
    </row>
    <row r="485" spans="13:13">
      <c r="M485" s="155"/>
    </row>
    <row r="486" spans="13:13">
      <c r="M486" s="155"/>
    </row>
    <row r="487" spans="13:13">
      <c r="M487" s="155"/>
    </row>
    <row r="488" spans="13:13">
      <c r="M488" s="155"/>
    </row>
    <row r="489" spans="13:13">
      <c r="M489" s="155"/>
    </row>
    <row r="490" spans="13:13">
      <c r="M490" s="155"/>
    </row>
    <row r="491" spans="13:13">
      <c r="M491" s="155"/>
    </row>
    <row r="492" spans="13:13">
      <c r="M492" s="155"/>
    </row>
    <row r="493" spans="13:13">
      <c r="M493" s="155"/>
    </row>
    <row r="494" spans="13:13">
      <c r="M494" s="155"/>
    </row>
    <row r="495" spans="13:13">
      <c r="M495" s="155"/>
    </row>
    <row r="496" spans="13:13">
      <c r="M496" s="155"/>
    </row>
    <row r="497" spans="13:13">
      <c r="M497" s="155"/>
    </row>
    <row r="498" spans="13:13">
      <c r="M498" s="155"/>
    </row>
    <row r="499" spans="13:13">
      <c r="M499" s="155"/>
    </row>
    <row r="500" spans="13:13">
      <c r="M500" s="155"/>
    </row>
    <row r="501" spans="13:13">
      <c r="M501" s="155"/>
    </row>
    <row r="502" spans="13:13">
      <c r="M502" s="155"/>
    </row>
    <row r="503" spans="13:13">
      <c r="M503" s="155"/>
    </row>
    <row r="504" spans="13:13">
      <c r="M504" s="155"/>
    </row>
    <row r="505" spans="13:13">
      <c r="M505" s="155"/>
    </row>
    <row r="506" spans="13:13">
      <c r="M506" s="155"/>
    </row>
    <row r="507" spans="13:13">
      <c r="M507" s="155"/>
    </row>
    <row r="508" spans="13:13">
      <c r="M508" s="155"/>
    </row>
    <row r="509" spans="13:13">
      <c r="M509" s="155"/>
    </row>
    <row r="510" spans="13:13">
      <c r="M510" s="155"/>
    </row>
    <row r="511" spans="13:13">
      <c r="M511" s="155"/>
    </row>
    <row r="512" spans="13:13">
      <c r="M512" s="155"/>
    </row>
    <row r="513" spans="13:13">
      <c r="M513" s="155"/>
    </row>
    <row r="514" spans="13:13">
      <c r="M514" s="155"/>
    </row>
    <row r="515" spans="13:13">
      <c r="M515" s="155"/>
    </row>
    <row r="516" spans="13:13">
      <c r="M516" s="155"/>
    </row>
    <row r="517" spans="13:13">
      <c r="M517" s="155"/>
    </row>
    <row r="518" spans="13:13">
      <c r="M518" s="155"/>
    </row>
    <row r="519" spans="13:13">
      <c r="M519" s="155"/>
    </row>
    <row r="520" spans="13:13">
      <c r="M520" s="155"/>
    </row>
    <row r="521" spans="13:13">
      <c r="M521" s="155"/>
    </row>
    <row r="522" spans="13:13">
      <c r="M522" s="155"/>
    </row>
    <row r="523" spans="13:13">
      <c r="M523" s="155"/>
    </row>
    <row r="524" spans="13:13">
      <c r="M524" s="155"/>
    </row>
    <row r="525" spans="13:13">
      <c r="M525" s="155"/>
    </row>
    <row r="526" spans="13:13">
      <c r="M526" s="155"/>
    </row>
    <row r="527" spans="13:13">
      <c r="M527" s="155"/>
    </row>
    <row r="528" spans="13:13">
      <c r="M528" s="155"/>
    </row>
    <row r="529" spans="13:13">
      <c r="M529" s="155"/>
    </row>
    <row r="530" spans="13:13">
      <c r="M530" s="155"/>
    </row>
    <row r="531" spans="13:13">
      <c r="M531" s="155"/>
    </row>
    <row r="532" spans="13:13">
      <c r="M532" s="155"/>
    </row>
    <row r="533" spans="13:13">
      <c r="M533" s="155"/>
    </row>
    <row r="534" spans="13:13">
      <c r="M534" s="155"/>
    </row>
    <row r="535" spans="13:13">
      <c r="M535" s="155"/>
    </row>
    <row r="536" spans="13:13">
      <c r="M536" s="155"/>
    </row>
    <row r="537" spans="13:13">
      <c r="M537" s="155"/>
    </row>
    <row r="538" spans="13:13">
      <c r="M538" s="155"/>
    </row>
    <row r="539" spans="13:13">
      <c r="M539" s="155"/>
    </row>
    <row r="540" spans="13:13">
      <c r="M540" s="155"/>
    </row>
    <row r="541" spans="13:13">
      <c r="M541" s="155"/>
    </row>
    <row r="542" spans="13:13">
      <c r="M542" s="155"/>
    </row>
    <row r="543" spans="13:13">
      <c r="M543" s="155"/>
    </row>
    <row r="544" spans="13:13">
      <c r="M544" s="155"/>
    </row>
    <row r="545" spans="13:13">
      <c r="M545" s="155"/>
    </row>
    <row r="546" spans="13:13">
      <c r="M546" s="155"/>
    </row>
    <row r="547" spans="13:13">
      <c r="M547" s="155"/>
    </row>
    <row r="548" spans="13:13">
      <c r="M548" s="155"/>
    </row>
    <row r="549" spans="13:13">
      <c r="M549" s="155"/>
    </row>
    <row r="550" spans="13:13">
      <c r="M550" s="155"/>
    </row>
    <row r="551" spans="13:13">
      <c r="M551" s="155"/>
    </row>
    <row r="552" spans="13:13">
      <c r="M552" s="155"/>
    </row>
    <row r="553" spans="13:13">
      <c r="M553" s="155"/>
    </row>
    <row r="554" spans="13:13">
      <c r="M554" s="155"/>
    </row>
    <row r="555" spans="13:13">
      <c r="M555" s="155"/>
    </row>
    <row r="556" spans="13:13">
      <c r="M556" s="155"/>
    </row>
    <row r="557" spans="13:13">
      <c r="M557" s="155"/>
    </row>
    <row r="558" spans="13:13">
      <c r="M558" s="155"/>
    </row>
    <row r="559" spans="13:13">
      <c r="M559" s="155"/>
    </row>
    <row r="560" spans="13:13">
      <c r="M560" s="155"/>
    </row>
    <row r="561" spans="13:13">
      <c r="M561" s="155"/>
    </row>
    <row r="562" spans="13:13">
      <c r="M562" s="155"/>
    </row>
    <row r="563" spans="13:13">
      <c r="M563" s="155"/>
    </row>
    <row r="564" spans="13:13">
      <c r="M564" s="155"/>
    </row>
    <row r="565" spans="13:13">
      <c r="M565" s="155"/>
    </row>
    <row r="566" spans="13:13">
      <c r="M566" s="155"/>
    </row>
    <row r="567" spans="13:13">
      <c r="M567" s="155"/>
    </row>
    <row r="568" spans="13:13">
      <c r="M568" s="155"/>
    </row>
    <row r="569" spans="13:13">
      <c r="M569" s="155"/>
    </row>
    <row r="570" spans="13:13">
      <c r="M570" s="155"/>
    </row>
    <row r="571" spans="13:13">
      <c r="M571" s="155"/>
    </row>
    <row r="572" spans="13:13">
      <c r="M572" s="155"/>
    </row>
    <row r="573" spans="13:13">
      <c r="M573" s="155"/>
    </row>
    <row r="574" spans="13:13">
      <c r="M574" s="155"/>
    </row>
    <row r="575" spans="13:13">
      <c r="M575" s="155"/>
    </row>
    <row r="576" spans="13:13">
      <c r="M576" s="155"/>
    </row>
    <row r="577" spans="13:13">
      <c r="M577" s="155"/>
    </row>
    <row r="578" spans="13:13">
      <c r="M578" s="155"/>
    </row>
    <row r="579" spans="13:13">
      <c r="M579" s="155"/>
    </row>
    <row r="580" spans="13:13">
      <c r="M580" s="155"/>
    </row>
    <row r="581" spans="13:13">
      <c r="M581" s="155"/>
    </row>
    <row r="582" spans="13:13">
      <c r="M582" s="155"/>
    </row>
    <row r="583" spans="13:13">
      <c r="M583" s="155"/>
    </row>
    <row r="584" spans="13:13">
      <c r="M584" s="155"/>
    </row>
    <row r="585" spans="13:13">
      <c r="M585" s="155"/>
    </row>
    <row r="586" spans="13:13">
      <c r="M586" s="155"/>
    </row>
    <row r="587" spans="13:13">
      <c r="M587" s="155"/>
    </row>
    <row r="588" spans="13:13">
      <c r="M588" s="155"/>
    </row>
    <row r="589" spans="13:13">
      <c r="M589" s="155"/>
    </row>
    <row r="590" spans="13:13">
      <c r="M590" s="155"/>
    </row>
    <row r="591" spans="13:13">
      <c r="M591" s="155"/>
    </row>
    <row r="592" spans="13:13">
      <c r="M592" s="155"/>
    </row>
    <row r="593" spans="13:13">
      <c r="M593" s="155"/>
    </row>
    <row r="594" spans="13:13">
      <c r="M594" s="155"/>
    </row>
    <row r="595" spans="13:13">
      <c r="M595" s="155"/>
    </row>
    <row r="596" spans="13:13">
      <c r="M596" s="155"/>
    </row>
    <row r="597" spans="13:13">
      <c r="M597" s="155"/>
    </row>
    <row r="598" spans="13:13">
      <c r="M598" s="155"/>
    </row>
    <row r="599" spans="13:13">
      <c r="M599" s="155"/>
    </row>
    <row r="600" spans="13:13">
      <c r="M600" s="155"/>
    </row>
    <row r="601" spans="13:13">
      <c r="M601" s="155"/>
    </row>
    <row r="602" spans="13:13">
      <c r="M602" s="155"/>
    </row>
    <row r="603" spans="13:13">
      <c r="M603" s="155"/>
    </row>
    <row r="604" spans="13:13">
      <c r="M604" s="155"/>
    </row>
    <row r="605" spans="13:13">
      <c r="M605" s="155"/>
    </row>
    <row r="606" spans="13:13">
      <c r="M606" s="155"/>
    </row>
    <row r="607" spans="13:13">
      <c r="M607" s="155"/>
    </row>
    <row r="608" spans="13:13">
      <c r="M608" s="155"/>
    </row>
    <row r="609" spans="13:13">
      <c r="M609" s="155"/>
    </row>
    <row r="610" spans="13:13">
      <c r="M610" s="155"/>
    </row>
    <row r="611" spans="13:13">
      <c r="M611" s="155"/>
    </row>
    <row r="612" spans="13:13">
      <c r="M612" s="155"/>
    </row>
    <row r="613" spans="13:13">
      <c r="M613" s="155"/>
    </row>
    <row r="614" spans="13:13">
      <c r="M614" s="155"/>
    </row>
    <row r="615" spans="13:13">
      <c r="M615" s="155"/>
    </row>
    <row r="616" spans="13:13">
      <c r="M616" s="155"/>
    </row>
    <row r="617" spans="13:13">
      <c r="M617" s="155"/>
    </row>
    <row r="618" spans="13:13">
      <c r="M618" s="155"/>
    </row>
    <row r="619" spans="13:13">
      <c r="M619" s="155"/>
    </row>
    <row r="620" spans="13:13">
      <c r="M620" s="155"/>
    </row>
    <row r="621" spans="13:13">
      <c r="M621" s="155"/>
    </row>
    <row r="622" spans="13:13">
      <c r="M622" s="155"/>
    </row>
    <row r="623" spans="13:13">
      <c r="M623" s="155"/>
    </row>
    <row r="624" spans="13:13">
      <c r="M624" s="155"/>
    </row>
    <row r="625" spans="13:13">
      <c r="M625" s="155"/>
    </row>
    <row r="626" spans="13:13">
      <c r="M626" s="155"/>
    </row>
    <row r="627" spans="13:13">
      <c r="M627" s="155"/>
    </row>
    <row r="628" spans="13:13">
      <c r="M628" s="155"/>
    </row>
    <row r="629" spans="13:13">
      <c r="M629" s="155"/>
    </row>
    <row r="630" spans="13:13">
      <c r="M630" s="155"/>
    </row>
    <row r="631" spans="13:13">
      <c r="M631" s="155"/>
    </row>
    <row r="632" spans="13:13">
      <c r="M632" s="155"/>
    </row>
    <row r="633" spans="13:13">
      <c r="M633" s="155"/>
    </row>
    <row r="634" spans="13:13">
      <c r="M634" s="155"/>
    </row>
    <row r="635" spans="13:13">
      <c r="M635" s="155"/>
    </row>
    <row r="636" spans="13:13">
      <c r="M636" s="155"/>
    </row>
    <row r="637" spans="13:13">
      <c r="M637" s="155"/>
    </row>
    <row r="638" spans="13:13">
      <c r="M638" s="155"/>
    </row>
    <row r="639" spans="13:13">
      <c r="M639" s="155"/>
    </row>
    <row r="640" spans="13:13">
      <c r="M640" s="155"/>
    </row>
    <row r="641" spans="13:13">
      <c r="M641" s="155"/>
    </row>
    <row r="642" spans="13:13">
      <c r="M642" s="155"/>
    </row>
    <row r="643" spans="13:13">
      <c r="M643" s="155"/>
    </row>
    <row r="644" spans="13:13">
      <c r="M644" s="155"/>
    </row>
    <row r="645" spans="13:13">
      <c r="M645" s="155"/>
    </row>
    <row r="646" spans="13:13">
      <c r="M646" s="155"/>
    </row>
    <row r="647" spans="13:13">
      <c r="M647" s="155"/>
    </row>
    <row r="648" spans="13:13">
      <c r="M648" s="155"/>
    </row>
    <row r="649" spans="13:13">
      <c r="M649" s="155"/>
    </row>
    <row r="650" spans="13:13">
      <c r="M650" s="155"/>
    </row>
    <row r="651" spans="13:13">
      <c r="M651" s="155"/>
    </row>
    <row r="652" spans="13:13">
      <c r="M652" s="155"/>
    </row>
    <row r="653" spans="13:13">
      <c r="M653" s="155"/>
    </row>
    <row r="654" spans="13:13">
      <c r="M654" s="155"/>
    </row>
    <row r="655" spans="13:13">
      <c r="M655" s="155"/>
    </row>
    <row r="656" spans="13:13">
      <c r="M656" s="155"/>
    </row>
    <row r="657" spans="13:13">
      <c r="M657" s="155"/>
    </row>
    <row r="658" spans="13:13">
      <c r="M658" s="155"/>
    </row>
    <row r="659" spans="13:13">
      <c r="M659" s="155"/>
    </row>
    <row r="660" spans="13:13">
      <c r="M660" s="155"/>
    </row>
    <row r="661" spans="13:13">
      <c r="M661" s="155"/>
    </row>
    <row r="662" spans="13:13">
      <c r="M662" s="155"/>
    </row>
    <row r="663" spans="13:13">
      <c r="M663" s="155"/>
    </row>
    <row r="664" spans="13:13">
      <c r="M664" s="155"/>
    </row>
    <row r="665" spans="13:13">
      <c r="M665" s="155"/>
    </row>
    <row r="666" spans="13:13">
      <c r="M666" s="155"/>
    </row>
    <row r="667" spans="13:13">
      <c r="M667" s="155"/>
    </row>
    <row r="668" spans="13:13">
      <c r="M668" s="155"/>
    </row>
    <row r="669" spans="13:13">
      <c r="M669" s="155"/>
    </row>
    <row r="670" spans="13:13">
      <c r="M670" s="155"/>
    </row>
    <row r="671" spans="13:13">
      <c r="M671" s="155"/>
    </row>
    <row r="672" spans="13:13">
      <c r="M672" s="155"/>
    </row>
    <row r="673" spans="13:13">
      <c r="M673" s="155"/>
    </row>
    <row r="674" spans="13:13">
      <c r="M674" s="155"/>
    </row>
    <row r="675" spans="13:13">
      <c r="M675" s="155"/>
    </row>
    <row r="676" spans="13:13">
      <c r="M676" s="155"/>
    </row>
    <row r="677" spans="13:13">
      <c r="M677" s="155"/>
    </row>
    <row r="678" spans="13:13">
      <c r="M678" s="155"/>
    </row>
    <row r="679" spans="13:13">
      <c r="M679" s="155"/>
    </row>
    <row r="680" spans="13:13">
      <c r="M680" s="155"/>
    </row>
    <row r="681" spans="13:13">
      <c r="M681" s="155"/>
    </row>
    <row r="682" spans="13:13">
      <c r="M682" s="155"/>
    </row>
    <row r="683" spans="13:13">
      <c r="M683" s="155"/>
    </row>
    <row r="684" spans="13:13">
      <c r="M684" s="155"/>
    </row>
    <row r="685" spans="13:13">
      <c r="M685" s="155"/>
    </row>
    <row r="686" spans="13:13">
      <c r="M686" s="155"/>
    </row>
    <row r="687" spans="13:13">
      <c r="M687" s="155"/>
    </row>
    <row r="688" spans="13:13">
      <c r="M688" s="155"/>
    </row>
    <row r="689" spans="13:13">
      <c r="M689" s="155"/>
    </row>
    <row r="690" spans="13:13">
      <c r="M690" s="155"/>
    </row>
    <row r="691" spans="13:13">
      <c r="M691" s="155"/>
    </row>
    <row r="692" spans="13:13">
      <c r="M692" s="155"/>
    </row>
    <row r="693" spans="13:13">
      <c r="M693" s="155"/>
    </row>
    <row r="694" spans="13:13">
      <c r="M694" s="155"/>
    </row>
    <row r="695" spans="13:13">
      <c r="M695" s="155"/>
    </row>
    <row r="696" spans="13:13">
      <c r="M696" s="155"/>
    </row>
    <row r="697" spans="13:13">
      <c r="M697" s="155"/>
    </row>
    <row r="698" spans="13:13">
      <c r="M698" s="155"/>
    </row>
    <row r="699" spans="13:13">
      <c r="M699" s="155"/>
    </row>
    <row r="700" spans="13:13">
      <c r="M700" s="155"/>
    </row>
    <row r="701" spans="13:13">
      <c r="M701" s="155"/>
    </row>
    <row r="702" spans="13:13">
      <c r="M702" s="155"/>
    </row>
    <row r="703" spans="13:13">
      <c r="M703" s="155"/>
    </row>
    <row r="704" spans="13:13">
      <c r="M704" s="155"/>
    </row>
    <row r="705" spans="13:13">
      <c r="M705" s="155"/>
    </row>
    <row r="706" spans="13:13">
      <c r="M706" s="155"/>
    </row>
    <row r="707" spans="13:13">
      <c r="M707" s="155"/>
    </row>
    <row r="708" spans="13:13">
      <c r="M708" s="155"/>
    </row>
    <row r="709" spans="13:13">
      <c r="M709" s="155"/>
    </row>
    <row r="710" spans="13:13">
      <c r="M710" s="155"/>
    </row>
    <row r="711" spans="13:13">
      <c r="M711" s="155"/>
    </row>
    <row r="712" spans="13:13">
      <c r="M712" s="155"/>
    </row>
    <row r="713" spans="13:13">
      <c r="M713" s="155"/>
    </row>
    <row r="714" spans="13:13">
      <c r="M714" s="155"/>
    </row>
    <row r="715" spans="13:13">
      <c r="M715" s="155"/>
    </row>
    <row r="716" spans="13:13">
      <c r="M716" s="155"/>
    </row>
    <row r="717" spans="13:13">
      <c r="M717" s="155"/>
    </row>
    <row r="718" spans="13:13">
      <c r="M718" s="155"/>
    </row>
    <row r="719" spans="13:13">
      <c r="M719" s="155"/>
    </row>
    <row r="720" spans="13:13">
      <c r="M720" s="155"/>
    </row>
    <row r="721" spans="13:13">
      <c r="M721" s="155"/>
    </row>
    <row r="722" spans="13:13">
      <c r="M722" s="155"/>
    </row>
    <row r="723" spans="13:13">
      <c r="M723" s="155"/>
    </row>
    <row r="724" spans="13:13">
      <c r="M724" s="155"/>
    </row>
    <row r="725" spans="13:13">
      <c r="M725" s="155"/>
    </row>
    <row r="726" spans="13:13">
      <c r="M726" s="155"/>
    </row>
    <row r="727" spans="13:13">
      <c r="M727" s="155"/>
    </row>
    <row r="728" spans="13:13">
      <c r="M728" s="155"/>
    </row>
    <row r="729" spans="13:13">
      <c r="M729" s="155"/>
    </row>
    <row r="730" spans="13:13">
      <c r="M730" s="155"/>
    </row>
    <row r="731" spans="13:13">
      <c r="M731" s="155"/>
    </row>
    <row r="732" spans="13:13">
      <c r="M732" s="155"/>
    </row>
    <row r="733" spans="13:13">
      <c r="M733" s="155"/>
    </row>
    <row r="734" spans="13:13">
      <c r="M734" s="155"/>
    </row>
    <row r="735" spans="13:13">
      <c r="M735" s="155"/>
    </row>
    <row r="736" spans="13:13">
      <c r="M736" s="155"/>
    </row>
    <row r="737" spans="13:13">
      <c r="M737" s="155"/>
    </row>
    <row r="738" spans="13:13">
      <c r="M738" s="155"/>
    </row>
    <row r="739" spans="13:13">
      <c r="M739" s="155"/>
    </row>
    <row r="740" spans="13:13">
      <c r="M740" s="155"/>
    </row>
    <row r="741" spans="13:13">
      <c r="M741" s="155"/>
    </row>
    <row r="742" spans="13:13">
      <c r="M742" s="155"/>
    </row>
    <row r="743" spans="13:13">
      <c r="M743" s="155"/>
    </row>
    <row r="744" spans="13:13">
      <c r="M744" s="155"/>
    </row>
    <row r="745" spans="13:13">
      <c r="M745" s="155"/>
    </row>
    <row r="746" spans="13:13">
      <c r="M746" s="155"/>
    </row>
    <row r="747" spans="13:13">
      <c r="M747" s="155"/>
    </row>
    <row r="748" spans="13:13">
      <c r="M748" s="155"/>
    </row>
    <row r="749" spans="13:13">
      <c r="M749" s="155"/>
    </row>
    <row r="750" spans="13:13">
      <c r="M750" s="155"/>
    </row>
    <row r="751" spans="13:13">
      <c r="M751" s="155"/>
    </row>
    <row r="752" spans="13:13">
      <c r="M752" s="155"/>
    </row>
    <row r="753" spans="13:13">
      <c r="M753" s="155"/>
    </row>
    <row r="754" spans="13:13">
      <c r="M754" s="155"/>
    </row>
    <row r="755" spans="13:13">
      <c r="M755" s="155"/>
    </row>
    <row r="756" spans="13:13">
      <c r="M756" s="155"/>
    </row>
    <row r="757" spans="13:13">
      <c r="M757" s="155"/>
    </row>
    <row r="758" spans="13:13">
      <c r="M758" s="155"/>
    </row>
    <row r="759" spans="13:13">
      <c r="M759" s="155"/>
    </row>
    <row r="760" spans="13:13">
      <c r="M760" s="155"/>
    </row>
    <row r="761" spans="13:13">
      <c r="M761" s="155"/>
    </row>
    <row r="762" spans="13:13">
      <c r="M762" s="155"/>
    </row>
    <row r="763" spans="13:13">
      <c r="M763" s="155"/>
    </row>
    <row r="764" spans="13:13">
      <c r="M764" s="155"/>
    </row>
    <row r="765" spans="13:13">
      <c r="M765" s="155"/>
    </row>
    <row r="766" spans="13:13">
      <c r="M766" s="155"/>
    </row>
    <row r="767" spans="13:13">
      <c r="M767" s="155"/>
    </row>
    <row r="768" spans="13:13">
      <c r="M768" s="155"/>
    </row>
    <row r="769" spans="13:13">
      <c r="M769" s="155"/>
    </row>
    <row r="770" spans="13:13">
      <c r="M770" s="155"/>
    </row>
    <row r="771" spans="13:13">
      <c r="M771" s="155"/>
    </row>
    <row r="772" spans="13:13">
      <c r="M772" s="155"/>
    </row>
    <row r="773" spans="13:13">
      <c r="M773" s="155"/>
    </row>
    <row r="774" spans="13:13">
      <c r="M774" s="155"/>
    </row>
    <row r="775" spans="13:13">
      <c r="M775" s="155"/>
    </row>
    <row r="776" spans="13:13">
      <c r="M776" s="155"/>
    </row>
    <row r="777" spans="13:13">
      <c r="M777" s="155"/>
    </row>
    <row r="778" spans="13:13">
      <c r="M778" s="155"/>
    </row>
    <row r="779" spans="13:13">
      <c r="M779" s="155"/>
    </row>
    <row r="780" spans="13:13">
      <c r="M780" s="155"/>
    </row>
    <row r="781" spans="13:13">
      <c r="M781" s="155"/>
    </row>
    <row r="782" spans="13:13">
      <c r="M782" s="155"/>
    </row>
    <row r="783" spans="13:13">
      <c r="M783" s="155"/>
    </row>
    <row r="784" spans="13:13">
      <c r="M784" s="155"/>
    </row>
    <row r="785" spans="13:13">
      <c r="M785" s="155"/>
    </row>
    <row r="786" spans="13:13">
      <c r="M786" s="155"/>
    </row>
    <row r="787" spans="13:13">
      <c r="M787" s="155"/>
    </row>
    <row r="788" spans="13:13">
      <c r="M788" s="155"/>
    </row>
    <row r="789" spans="13:13">
      <c r="M789" s="155"/>
    </row>
    <row r="790" spans="13:13">
      <c r="M790" s="155"/>
    </row>
    <row r="791" spans="13:13">
      <c r="M791" s="155"/>
    </row>
    <row r="792" spans="13:13">
      <c r="M792" s="155"/>
    </row>
    <row r="793" spans="13:13">
      <c r="M793" s="155"/>
    </row>
    <row r="794" spans="13:13">
      <c r="M794" s="155"/>
    </row>
    <row r="795" spans="13:13">
      <c r="M795" s="155"/>
    </row>
    <row r="796" spans="13:13">
      <c r="M796" s="155"/>
    </row>
    <row r="797" spans="13:13">
      <c r="M797" s="155"/>
    </row>
    <row r="798" spans="13:13">
      <c r="M798" s="155"/>
    </row>
    <row r="799" spans="13:13">
      <c r="M799" s="155"/>
    </row>
    <row r="800" spans="13:13">
      <c r="M800" s="155"/>
    </row>
    <row r="801" spans="13:13">
      <c r="M801" s="155"/>
    </row>
    <row r="802" spans="13:13">
      <c r="M802" s="155"/>
    </row>
    <row r="803" spans="13:13">
      <c r="M803" s="155"/>
    </row>
    <row r="804" spans="13:13">
      <c r="M804" s="155"/>
    </row>
    <row r="805" spans="13:13">
      <c r="M805" s="155"/>
    </row>
    <row r="806" spans="13:13">
      <c r="M806" s="155"/>
    </row>
    <row r="807" spans="13:13">
      <c r="M807" s="155"/>
    </row>
    <row r="808" spans="13:13">
      <c r="M808" s="155"/>
    </row>
    <row r="809" spans="13:13">
      <c r="M809" s="155"/>
    </row>
    <row r="810" spans="13:13">
      <c r="M810" s="155"/>
    </row>
    <row r="811" spans="13:13">
      <c r="M811" s="155"/>
    </row>
    <row r="812" spans="13:13">
      <c r="M812" s="155"/>
    </row>
    <row r="813" spans="13:13">
      <c r="M813" s="155"/>
    </row>
    <row r="814" spans="13:13">
      <c r="M814" s="155"/>
    </row>
    <row r="815" spans="13:13">
      <c r="M815" s="155"/>
    </row>
    <row r="816" spans="13:13">
      <c r="M816" s="155"/>
    </row>
    <row r="817" spans="13:13">
      <c r="M817" s="155"/>
    </row>
    <row r="818" spans="13:13">
      <c r="M818" s="155"/>
    </row>
    <row r="819" spans="13:13">
      <c r="M819" s="155"/>
    </row>
    <row r="820" spans="13:13">
      <c r="M820" s="155"/>
    </row>
    <row r="821" spans="13:13">
      <c r="M821" s="155"/>
    </row>
    <row r="822" spans="13:13">
      <c r="M822" s="155"/>
    </row>
    <row r="823" spans="13:13">
      <c r="M823" s="155"/>
    </row>
    <row r="824" spans="13:13">
      <c r="M824" s="155"/>
    </row>
    <row r="825" spans="13:13">
      <c r="M825" s="155"/>
    </row>
    <row r="826" spans="13:13">
      <c r="M826" s="155"/>
    </row>
    <row r="827" spans="13:13">
      <c r="M827" s="155"/>
    </row>
    <row r="828" spans="13:13">
      <c r="M828" s="155"/>
    </row>
    <row r="829" spans="13:13">
      <c r="M829" s="155"/>
    </row>
    <row r="830" spans="13:13">
      <c r="M830" s="155"/>
    </row>
    <row r="831" spans="13:13">
      <c r="M831" s="155"/>
    </row>
    <row r="832" spans="13:13">
      <c r="M832" s="155"/>
    </row>
    <row r="833" spans="13:13">
      <c r="M833" s="155"/>
    </row>
    <row r="834" spans="13:13">
      <c r="M834" s="155"/>
    </row>
    <row r="835" spans="13:13">
      <c r="M835" s="155"/>
    </row>
    <row r="836" spans="13:13">
      <c r="M836" s="155"/>
    </row>
    <row r="837" spans="13:13">
      <c r="M837" s="155"/>
    </row>
    <row r="838" spans="13:13">
      <c r="M838" s="155"/>
    </row>
    <row r="839" spans="13:13">
      <c r="M839" s="155"/>
    </row>
    <row r="840" spans="13:13">
      <c r="M840" s="155"/>
    </row>
    <row r="841" spans="13:13">
      <c r="M841" s="155"/>
    </row>
    <row r="842" spans="13:13">
      <c r="M842" s="155"/>
    </row>
    <row r="843" spans="13:13">
      <c r="M843" s="155"/>
    </row>
    <row r="844" spans="13:13">
      <c r="M844" s="155"/>
    </row>
    <row r="845" spans="13:13">
      <c r="M845" s="155"/>
    </row>
    <row r="846" spans="13:13">
      <c r="M846" s="155"/>
    </row>
    <row r="847" spans="13:13">
      <c r="M847" s="155"/>
    </row>
    <row r="848" spans="13:13">
      <c r="M848" s="155"/>
    </row>
    <row r="849" spans="13:13">
      <c r="M849" s="155"/>
    </row>
    <row r="850" spans="13:13">
      <c r="M850" s="155"/>
    </row>
    <row r="851" spans="13:13">
      <c r="M851" s="155"/>
    </row>
    <row r="852" spans="13:13">
      <c r="M852" s="155"/>
    </row>
    <row r="853" spans="13:13">
      <c r="M853" s="155"/>
    </row>
    <row r="854" spans="13:13">
      <c r="M854" s="155"/>
    </row>
    <row r="855" spans="13:13">
      <c r="M855" s="155"/>
    </row>
    <row r="856" spans="13:13">
      <c r="M856" s="155"/>
    </row>
    <row r="857" spans="13:13">
      <c r="M857" s="155"/>
    </row>
    <row r="858" spans="13:13">
      <c r="M858" s="155"/>
    </row>
    <row r="859" spans="13:13">
      <c r="M859" s="155"/>
    </row>
    <row r="860" spans="13:13">
      <c r="M860" s="155"/>
    </row>
    <row r="861" spans="13:13">
      <c r="M861" s="155"/>
    </row>
    <row r="862" spans="13:13">
      <c r="M862" s="155"/>
    </row>
    <row r="863" spans="13:13">
      <c r="M863" s="155"/>
    </row>
    <row r="864" spans="13:13">
      <c r="M864" s="155"/>
    </row>
    <row r="865" spans="13:13">
      <c r="M865" s="155"/>
    </row>
    <row r="866" spans="13:13">
      <c r="M866" s="155"/>
    </row>
    <row r="867" spans="13:13">
      <c r="M867" s="155"/>
    </row>
    <row r="868" spans="13:13">
      <c r="M868" s="155"/>
    </row>
    <row r="869" spans="13:13">
      <c r="M869" s="155"/>
    </row>
    <row r="870" spans="13:13">
      <c r="M870" s="155"/>
    </row>
    <row r="871" spans="13:13">
      <c r="M871" s="155"/>
    </row>
    <row r="872" spans="13:13">
      <c r="M872" s="155"/>
    </row>
    <row r="873" spans="13:13">
      <c r="M873" s="155"/>
    </row>
    <row r="874" spans="13:13">
      <c r="M874" s="155"/>
    </row>
    <row r="875" spans="13:13">
      <c r="M875" s="155"/>
    </row>
    <row r="876" spans="13:13">
      <c r="M876" s="155"/>
    </row>
    <row r="877" spans="13:13">
      <c r="M877" s="155"/>
    </row>
    <row r="878" spans="13:13">
      <c r="M878" s="155"/>
    </row>
    <row r="879" spans="13:13">
      <c r="M879" s="155"/>
    </row>
    <row r="880" spans="13:13">
      <c r="M880" s="155"/>
    </row>
    <row r="881" spans="13:13">
      <c r="M881" s="155"/>
    </row>
    <row r="882" spans="13:13">
      <c r="M882" s="155"/>
    </row>
    <row r="883" spans="13:13">
      <c r="M883" s="155"/>
    </row>
    <row r="884" spans="13:13">
      <c r="M884" s="155"/>
    </row>
    <row r="885" spans="13:13">
      <c r="M885" s="155"/>
    </row>
    <row r="886" spans="13:13">
      <c r="M886" s="155"/>
    </row>
    <row r="887" spans="13:13">
      <c r="M887" s="155"/>
    </row>
    <row r="888" spans="13:13">
      <c r="M888" s="155"/>
    </row>
    <row r="889" spans="13:13">
      <c r="M889" s="155"/>
    </row>
    <row r="890" spans="13:13">
      <c r="M890" s="155"/>
    </row>
    <row r="891" spans="13:13">
      <c r="M891" s="155"/>
    </row>
    <row r="892" spans="13:13">
      <c r="M892" s="155"/>
    </row>
    <row r="893" spans="13:13">
      <c r="M893" s="155"/>
    </row>
    <row r="894" spans="13:13">
      <c r="M894" s="155"/>
    </row>
    <row r="895" spans="13:13">
      <c r="M895" s="155"/>
    </row>
    <row r="896" spans="13:13">
      <c r="M896" s="155"/>
    </row>
    <row r="897" spans="13:13">
      <c r="M897" s="155"/>
    </row>
    <row r="898" spans="13:13">
      <c r="M898" s="155"/>
    </row>
    <row r="899" spans="13:13">
      <c r="M899" s="155"/>
    </row>
    <row r="900" spans="13:13">
      <c r="M900" s="155"/>
    </row>
    <row r="901" spans="13:13">
      <c r="M901" s="155"/>
    </row>
    <row r="902" spans="13:13">
      <c r="M902" s="155"/>
    </row>
    <row r="903" spans="13:13">
      <c r="M903" s="155"/>
    </row>
    <row r="904" spans="13:13">
      <c r="M904" s="155"/>
    </row>
    <row r="905" spans="13:13">
      <c r="M905" s="155"/>
    </row>
    <row r="906" spans="13:13">
      <c r="M906" s="155"/>
    </row>
    <row r="907" spans="13:13">
      <c r="M907" s="155"/>
    </row>
    <row r="908" spans="13:13">
      <c r="M908" s="155"/>
    </row>
    <row r="909" spans="13:13">
      <c r="M909" s="155"/>
    </row>
    <row r="910" spans="13:13">
      <c r="M910" s="155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G405"/>
  <sheetViews>
    <sheetView showGridLines="0" showRowColHeaders="0" zoomScaleNormal="100" workbookViewId="0"/>
  </sheetViews>
  <sheetFormatPr baseColWidth="10" defaultRowHeight="12.75"/>
  <cols>
    <col min="1" max="1" width="2.7109375" customWidth="1"/>
    <col min="2" max="2" width="23.7109375" customWidth="1"/>
    <col min="3" max="3" width="1.28515625" customWidth="1"/>
    <col min="4" max="4" width="105.7109375" customWidth="1"/>
    <col min="5" max="5" width="13.7109375" style="50" customWidth="1"/>
    <col min="6" max="6" width="6.42578125" style="50" bestFit="1" customWidth="1"/>
    <col min="7" max="7" width="13.28515625" style="50" customWidth="1"/>
    <col min="8" max="12" width="11.5703125" style="50" bestFit="1" customWidth="1"/>
    <col min="13" max="13" width="9" style="50" bestFit="1" customWidth="1"/>
    <col min="14" max="14" width="9" style="50" customWidth="1"/>
    <col min="15" max="15" width="13.7109375" style="50" customWidth="1"/>
    <col min="16" max="22" width="13.7109375" style="57" customWidth="1"/>
    <col min="23" max="264" width="11.42578125" style="57"/>
    <col min="265" max="265" width="4.42578125" style="57" customWidth="1"/>
    <col min="266" max="266" width="13.28515625" style="57" customWidth="1"/>
    <col min="267" max="271" width="11.42578125" style="57"/>
    <col min="272" max="272" width="4.7109375" style="57" customWidth="1"/>
    <col min="273" max="520" width="11.42578125" style="57"/>
    <col min="521" max="521" width="4.42578125" style="57" customWidth="1"/>
    <col min="522" max="522" width="13.28515625" style="57" customWidth="1"/>
    <col min="523" max="527" width="11.42578125" style="57"/>
    <col min="528" max="528" width="4.7109375" style="57" customWidth="1"/>
    <col min="529" max="776" width="11.42578125" style="57"/>
    <col min="777" max="777" width="4.42578125" style="57" customWidth="1"/>
    <col min="778" max="778" width="13.28515625" style="57" customWidth="1"/>
    <col min="779" max="783" width="11.42578125" style="57"/>
    <col min="784" max="784" width="4.7109375" style="57" customWidth="1"/>
    <col min="785" max="1032" width="11.42578125" style="57"/>
    <col min="1033" max="1033" width="4.42578125" style="57" customWidth="1"/>
    <col min="1034" max="1034" width="13.28515625" style="57" customWidth="1"/>
    <col min="1035" max="1039" width="11.42578125" style="57"/>
    <col min="1040" max="1040" width="4.7109375" style="57" customWidth="1"/>
    <col min="1041" max="1288" width="11.42578125" style="57"/>
    <col min="1289" max="1289" width="4.42578125" style="57" customWidth="1"/>
    <col min="1290" max="1290" width="13.28515625" style="57" customWidth="1"/>
    <col min="1291" max="1295" width="11.42578125" style="57"/>
    <col min="1296" max="1296" width="4.7109375" style="57" customWidth="1"/>
    <col min="1297" max="1544" width="11.42578125" style="57"/>
    <col min="1545" max="1545" width="4.42578125" style="57" customWidth="1"/>
    <col min="1546" max="1546" width="13.28515625" style="57" customWidth="1"/>
    <col min="1547" max="1551" width="11.42578125" style="57"/>
    <col min="1552" max="1552" width="4.7109375" style="57" customWidth="1"/>
    <col min="1553" max="1800" width="11.42578125" style="57"/>
    <col min="1801" max="1801" width="4.42578125" style="57" customWidth="1"/>
    <col min="1802" max="1802" width="13.28515625" style="57" customWidth="1"/>
    <col min="1803" max="1807" width="11.42578125" style="57"/>
    <col min="1808" max="1808" width="4.7109375" style="57" customWidth="1"/>
    <col min="1809" max="2056" width="11.42578125" style="57"/>
    <col min="2057" max="2057" width="4.42578125" style="57" customWidth="1"/>
    <col min="2058" max="2058" width="13.28515625" style="57" customWidth="1"/>
    <col min="2059" max="2063" width="11.42578125" style="57"/>
    <col min="2064" max="2064" width="4.7109375" style="57" customWidth="1"/>
    <col min="2065" max="2312" width="11.42578125" style="57"/>
    <col min="2313" max="2313" width="4.42578125" style="57" customWidth="1"/>
    <col min="2314" max="2314" width="13.28515625" style="57" customWidth="1"/>
    <col min="2315" max="2319" width="11.42578125" style="57"/>
    <col min="2320" max="2320" width="4.7109375" style="57" customWidth="1"/>
    <col min="2321" max="2568" width="11.42578125" style="57"/>
    <col min="2569" max="2569" width="4.42578125" style="57" customWidth="1"/>
    <col min="2570" max="2570" width="13.28515625" style="57" customWidth="1"/>
    <col min="2571" max="2575" width="11.42578125" style="57"/>
    <col min="2576" max="2576" width="4.7109375" style="57" customWidth="1"/>
    <col min="2577" max="2824" width="11.42578125" style="57"/>
    <col min="2825" max="2825" width="4.42578125" style="57" customWidth="1"/>
    <col min="2826" max="2826" width="13.28515625" style="57" customWidth="1"/>
    <col min="2827" max="2831" width="11.42578125" style="57"/>
    <col min="2832" max="2832" width="4.7109375" style="57" customWidth="1"/>
    <col min="2833" max="3080" width="11.42578125" style="57"/>
    <col min="3081" max="3081" width="4.42578125" style="57" customWidth="1"/>
    <col min="3082" max="3082" width="13.28515625" style="57" customWidth="1"/>
    <col min="3083" max="3087" width="11.42578125" style="57"/>
    <col min="3088" max="3088" width="4.7109375" style="57" customWidth="1"/>
    <col min="3089" max="3336" width="11.42578125" style="57"/>
    <col min="3337" max="3337" width="4.42578125" style="57" customWidth="1"/>
    <col min="3338" max="3338" width="13.28515625" style="57" customWidth="1"/>
    <col min="3339" max="3343" width="11.42578125" style="57"/>
    <col min="3344" max="3344" width="4.7109375" style="57" customWidth="1"/>
    <col min="3345" max="3592" width="11.42578125" style="57"/>
    <col min="3593" max="3593" width="4.42578125" style="57" customWidth="1"/>
    <col min="3594" max="3594" width="13.28515625" style="57" customWidth="1"/>
    <col min="3595" max="3599" width="11.42578125" style="57"/>
    <col min="3600" max="3600" width="4.7109375" style="57" customWidth="1"/>
    <col min="3601" max="3848" width="11.42578125" style="57"/>
    <col min="3849" max="3849" width="4.42578125" style="57" customWidth="1"/>
    <col min="3850" max="3850" width="13.28515625" style="57" customWidth="1"/>
    <col min="3851" max="3855" width="11.42578125" style="57"/>
    <col min="3856" max="3856" width="4.7109375" style="57" customWidth="1"/>
    <col min="3857" max="4104" width="11.42578125" style="57"/>
    <col min="4105" max="4105" width="4.42578125" style="57" customWidth="1"/>
    <col min="4106" max="4106" width="13.28515625" style="57" customWidth="1"/>
    <col min="4107" max="4111" width="11.42578125" style="57"/>
    <col min="4112" max="4112" width="4.7109375" style="57" customWidth="1"/>
    <col min="4113" max="4360" width="11.42578125" style="57"/>
    <col min="4361" max="4361" width="4.42578125" style="57" customWidth="1"/>
    <col min="4362" max="4362" width="13.28515625" style="57" customWidth="1"/>
    <col min="4363" max="4367" width="11.42578125" style="57"/>
    <col min="4368" max="4368" width="4.7109375" style="57" customWidth="1"/>
    <col min="4369" max="4616" width="11.42578125" style="57"/>
    <col min="4617" max="4617" width="4.42578125" style="57" customWidth="1"/>
    <col min="4618" max="4618" width="13.28515625" style="57" customWidth="1"/>
    <col min="4619" max="4623" width="11.42578125" style="57"/>
    <col min="4624" max="4624" width="4.7109375" style="57" customWidth="1"/>
    <col min="4625" max="4872" width="11.42578125" style="57"/>
    <col min="4873" max="4873" width="4.42578125" style="57" customWidth="1"/>
    <col min="4874" max="4874" width="13.28515625" style="57" customWidth="1"/>
    <col min="4875" max="4879" width="11.42578125" style="57"/>
    <col min="4880" max="4880" width="4.7109375" style="57" customWidth="1"/>
    <col min="4881" max="5128" width="11.42578125" style="57"/>
    <col min="5129" max="5129" width="4.42578125" style="57" customWidth="1"/>
    <col min="5130" max="5130" width="13.28515625" style="57" customWidth="1"/>
    <col min="5131" max="5135" width="11.42578125" style="57"/>
    <col min="5136" max="5136" width="4.7109375" style="57" customWidth="1"/>
    <col min="5137" max="5384" width="11.42578125" style="57"/>
    <col min="5385" max="5385" width="4.42578125" style="57" customWidth="1"/>
    <col min="5386" max="5386" width="13.28515625" style="57" customWidth="1"/>
    <col min="5387" max="5391" width="11.42578125" style="57"/>
    <col min="5392" max="5392" width="4.7109375" style="57" customWidth="1"/>
    <col min="5393" max="5640" width="11.42578125" style="57"/>
    <col min="5641" max="5641" width="4.42578125" style="57" customWidth="1"/>
    <col min="5642" max="5642" width="13.28515625" style="57" customWidth="1"/>
    <col min="5643" max="5647" width="11.42578125" style="57"/>
    <col min="5648" max="5648" width="4.7109375" style="57" customWidth="1"/>
    <col min="5649" max="5896" width="11.42578125" style="57"/>
    <col min="5897" max="5897" width="4.42578125" style="57" customWidth="1"/>
    <col min="5898" max="5898" width="13.28515625" style="57" customWidth="1"/>
    <col min="5899" max="5903" width="11.42578125" style="57"/>
    <col min="5904" max="5904" width="4.7109375" style="57" customWidth="1"/>
    <col min="5905" max="6152" width="11.42578125" style="57"/>
    <col min="6153" max="6153" width="4.42578125" style="57" customWidth="1"/>
    <col min="6154" max="6154" width="13.28515625" style="57" customWidth="1"/>
    <col min="6155" max="6159" width="11.42578125" style="57"/>
    <col min="6160" max="6160" width="4.7109375" style="57" customWidth="1"/>
    <col min="6161" max="6408" width="11.42578125" style="57"/>
    <col min="6409" max="6409" width="4.42578125" style="57" customWidth="1"/>
    <col min="6410" max="6410" width="13.28515625" style="57" customWidth="1"/>
    <col min="6411" max="6415" width="11.42578125" style="57"/>
    <col min="6416" max="6416" width="4.7109375" style="57" customWidth="1"/>
    <col min="6417" max="6664" width="11.42578125" style="57"/>
    <col min="6665" max="6665" width="4.42578125" style="57" customWidth="1"/>
    <col min="6666" max="6666" width="13.28515625" style="57" customWidth="1"/>
    <col min="6667" max="6671" width="11.42578125" style="57"/>
    <col min="6672" max="6672" width="4.7109375" style="57" customWidth="1"/>
    <col min="6673" max="6920" width="11.42578125" style="57"/>
    <col min="6921" max="6921" width="4.42578125" style="57" customWidth="1"/>
    <col min="6922" max="6922" width="13.28515625" style="57" customWidth="1"/>
    <col min="6923" max="6927" width="11.42578125" style="57"/>
    <col min="6928" max="6928" width="4.7109375" style="57" customWidth="1"/>
    <col min="6929" max="7176" width="11.42578125" style="57"/>
    <col min="7177" max="7177" width="4.42578125" style="57" customWidth="1"/>
    <col min="7178" max="7178" width="13.28515625" style="57" customWidth="1"/>
    <col min="7179" max="7183" width="11.42578125" style="57"/>
    <col min="7184" max="7184" width="4.7109375" style="57" customWidth="1"/>
    <col min="7185" max="7432" width="11.42578125" style="57"/>
    <col min="7433" max="7433" width="4.42578125" style="57" customWidth="1"/>
    <col min="7434" max="7434" width="13.28515625" style="57" customWidth="1"/>
    <col min="7435" max="7439" width="11.42578125" style="57"/>
    <col min="7440" max="7440" width="4.7109375" style="57" customWidth="1"/>
    <col min="7441" max="7688" width="11.42578125" style="57"/>
    <col min="7689" max="7689" width="4.42578125" style="57" customWidth="1"/>
    <col min="7690" max="7690" width="13.28515625" style="57" customWidth="1"/>
    <col min="7691" max="7695" width="11.42578125" style="57"/>
    <col min="7696" max="7696" width="4.7109375" style="57" customWidth="1"/>
    <col min="7697" max="7944" width="11.42578125" style="57"/>
    <col min="7945" max="7945" width="4.42578125" style="57" customWidth="1"/>
    <col min="7946" max="7946" width="13.28515625" style="57" customWidth="1"/>
    <col min="7947" max="7951" width="11.42578125" style="57"/>
    <col min="7952" max="7952" width="4.7109375" style="57" customWidth="1"/>
    <col min="7953" max="8200" width="11.42578125" style="57"/>
    <col min="8201" max="8201" width="4.42578125" style="57" customWidth="1"/>
    <col min="8202" max="8202" width="13.28515625" style="57" customWidth="1"/>
    <col min="8203" max="8207" width="11.42578125" style="57"/>
    <col min="8208" max="8208" width="4.7109375" style="57" customWidth="1"/>
    <col min="8209" max="8456" width="11.42578125" style="57"/>
    <col min="8457" max="8457" width="4.42578125" style="57" customWidth="1"/>
    <col min="8458" max="8458" width="13.28515625" style="57" customWidth="1"/>
    <col min="8459" max="8463" width="11.42578125" style="57"/>
    <col min="8464" max="8464" width="4.7109375" style="57" customWidth="1"/>
    <col min="8465" max="8712" width="11.42578125" style="57"/>
    <col min="8713" max="8713" width="4.42578125" style="57" customWidth="1"/>
    <col min="8714" max="8714" width="13.28515625" style="57" customWidth="1"/>
    <col min="8715" max="8719" width="11.42578125" style="57"/>
    <col min="8720" max="8720" width="4.7109375" style="57" customWidth="1"/>
    <col min="8721" max="8968" width="11.42578125" style="57"/>
    <col min="8969" max="8969" width="4.42578125" style="57" customWidth="1"/>
    <col min="8970" max="8970" width="13.28515625" style="57" customWidth="1"/>
    <col min="8971" max="8975" width="11.42578125" style="57"/>
    <col min="8976" max="8976" width="4.7109375" style="57" customWidth="1"/>
    <col min="8977" max="9224" width="11.42578125" style="57"/>
    <col min="9225" max="9225" width="4.42578125" style="57" customWidth="1"/>
    <col min="9226" max="9226" width="13.28515625" style="57" customWidth="1"/>
    <col min="9227" max="9231" width="11.42578125" style="57"/>
    <col min="9232" max="9232" width="4.7109375" style="57" customWidth="1"/>
    <col min="9233" max="9480" width="11.42578125" style="57"/>
    <col min="9481" max="9481" width="4.42578125" style="57" customWidth="1"/>
    <col min="9482" max="9482" width="13.28515625" style="57" customWidth="1"/>
    <col min="9483" max="9487" width="11.42578125" style="57"/>
    <col min="9488" max="9488" width="4.7109375" style="57" customWidth="1"/>
    <col min="9489" max="9736" width="11.42578125" style="57"/>
    <col min="9737" max="9737" width="4.42578125" style="57" customWidth="1"/>
    <col min="9738" max="9738" width="13.28515625" style="57" customWidth="1"/>
    <col min="9739" max="9743" width="11.42578125" style="57"/>
    <col min="9744" max="9744" width="4.7109375" style="57" customWidth="1"/>
    <col min="9745" max="9992" width="11.42578125" style="57"/>
    <col min="9993" max="9993" width="4.42578125" style="57" customWidth="1"/>
    <col min="9994" max="9994" width="13.28515625" style="57" customWidth="1"/>
    <col min="9995" max="9999" width="11.42578125" style="57"/>
    <col min="10000" max="10000" width="4.7109375" style="57" customWidth="1"/>
    <col min="10001" max="10248" width="11.42578125" style="57"/>
    <col min="10249" max="10249" width="4.42578125" style="57" customWidth="1"/>
    <col min="10250" max="10250" width="13.28515625" style="57" customWidth="1"/>
    <col min="10251" max="10255" width="11.42578125" style="57"/>
    <col min="10256" max="10256" width="4.7109375" style="57" customWidth="1"/>
    <col min="10257" max="10504" width="11.42578125" style="57"/>
    <col min="10505" max="10505" width="4.42578125" style="57" customWidth="1"/>
    <col min="10506" max="10506" width="13.28515625" style="57" customWidth="1"/>
    <col min="10507" max="10511" width="11.42578125" style="57"/>
    <col min="10512" max="10512" width="4.7109375" style="57" customWidth="1"/>
    <col min="10513" max="10760" width="11.42578125" style="57"/>
    <col min="10761" max="10761" width="4.42578125" style="57" customWidth="1"/>
    <col min="10762" max="10762" width="13.28515625" style="57" customWidth="1"/>
    <col min="10763" max="10767" width="11.42578125" style="57"/>
    <col min="10768" max="10768" width="4.7109375" style="57" customWidth="1"/>
    <col min="10769" max="11016" width="11.42578125" style="57"/>
    <col min="11017" max="11017" width="4.42578125" style="57" customWidth="1"/>
    <col min="11018" max="11018" width="13.28515625" style="57" customWidth="1"/>
    <col min="11019" max="11023" width="11.42578125" style="57"/>
    <col min="11024" max="11024" width="4.7109375" style="57" customWidth="1"/>
    <col min="11025" max="11272" width="11.42578125" style="57"/>
    <col min="11273" max="11273" width="4.42578125" style="57" customWidth="1"/>
    <col min="11274" max="11274" width="13.28515625" style="57" customWidth="1"/>
    <col min="11275" max="11279" width="11.42578125" style="57"/>
    <col min="11280" max="11280" width="4.7109375" style="57" customWidth="1"/>
    <col min="11281" max="11528" width="11.42578125" style="57"/>
    <col min="11529" max="11529" width="4.42578125" style="57" customWidth="1"/>
    <col min="11530" max="11530" width="13.28515625" style="57" customWidth="1"/>
    <col min="11531" max="11535" width="11.42578125" style="57"/>
    <col min="11536" max="11536" width="4.7109375" style="57" customWidth="1"/>
    <col min="11537" max="11784" width="11.42578125" style="57"/>
    <col min="11785" max="11785" width="4.42578125" style="57" customWidth="1"/>
    <col min="11786" max="11786" width="13.28515625" style="57" customWidth="1"/>
    <col min="11787" max="11791" width="11.42578125" style="57"/>
    <col min="11792" max="11792" width="4.7109375" style="57" customWidth="1"/>
    <col min="11793" max="12040" width="11.42578125" style="57"/>
    <col min="12041" max="12041" width="4.42578125" style="57" customWidth="1"/>
    <col min="12042" max="12042" width="13.28515625" style="57" customWidth="1"/>
    <col min="12043" max="12047" width="11.42578125" style="57"/>
    <col min="12048" max="12048" width="4.7109375" style="57" customWidth="1"/>
    <col min="12049" max="12296" width="11.42578125" style="57"/>
    <col min="12297" max="12297" width="4.42578125" style="57" customWidth="1"/>
    <col min="12298" max="12298" width="13.28515625" style="57" customWidth="1"/>
    <col min="12299" max="12303" width="11.42578125" style="57"/>
    <col min="12304" max="12304" width="4.7109375" style="57" customWidth="1"/>
    <col min="12305" max="12552" width="11.42578125" style="57"/>
    <col min="12553" max="12553" width="4.42578125" style="57" customWidth="1"/>
    <col min="12554" max="12554" width="13.28515625" style="57" customWidth="1"/>
    <col min="12555" max="12559" width="11.42578125" style="57"/>
    <col min="12560" max="12560" width="4.7109375" style="57" customWidth="1"/>
    <col min="12561" max="12808" width="11.42578125" style="57"/>
    <col min="12809" max="12809" width="4.42578125" style="57" customWidth="1"/>
    <col min="12810" max="12810" width="13.28515625" style="57" customWidth="1"/>
    <col min="12811" max="12815" width="11.42578125" style="57"/>
    <col min="12816" max="12816" width="4.7109375" style="57" customWidth="1"/>
    <col min="12817" max="13064" width="11.42578125" style="57"/>
    <col min="13065" max="13065" width="4.42578125" style="57" customWidth="1"/>
    <col min="13066" max="13066" width="13.28515625" style="57" customWidth="1"/>
    <col min="13067" max="13071" width="11.42578125" style="57"/>
    <col min="13072" max="13072" width="4.7109375" style="57" customWidth="1"/>
    <col min="13073" max="13320" width="11.42578125" style="57"/>
    <col min="13321" max="13321" width="4.42578125" style="57" customWidth="1"/>
    <col min="13322" max="13322" width="13.28515625" style="57" customWidth="1"/>
    <col min="13323" max="13327" width="11.42578125" style="57"/>
    <col min="13328" max="13328" width="4.7109375" style="57" customWidth="1"/>
    <col min="13329" max="13576" width="11.42578125" style="57"/>
    <col min="13577" max="13577" width="4.42578125" style="57" customWidth="1"/>
    <col min="13578" max="13578" width="13.28515625" style="57" customWidth="1"/>
    <col min="13579" max="13583" width="11.42578125" style="57"/>
    <col min="13584" max="13584" width="4.7109375" style="57" customWidth="1"/>
    <col min="13585" max="13832" width="11.42578125" style="57"/>
    <col min="13833" max="13833" width="4.42578125" style="57" customWidth="1"/>
    <col min="13834" max="13834" width="13.28515625" style="57" customWidth="1"/>
    <col min="13835" max="13839" width="11.42578125" style="57"/>
    <col min="13840" max="13840" width="4.7109375" style="57" customWidth="1"/>
    <col min="13841" max="14088" width="11.42578125" style="57"/>
    <col min="14089" max="14089" width="4.42578125" style="57" customWidth="1"/>
    <col min="14090" max="14090" width="13.28515625" style="57" customWidth="1"/>
    <col min="14091" max="14095" width="11.42578125" style="57"/>
    <col min="14096" max="14096" width="4.7109375" style="57" customWidth="1"/>
    <col min="14097" max="14344" width="11.42578125" style="57"/>
    <col min="14345" max="14345" width="4.42578125" style="57" customWidth="1"/>
    <col min="14346" max="14346" width="13.28515625" style="57" customWidth="1"/>
    <col min="14347" max="14351" width="11.42578125" style="57"/>
    <col min="14352" max="14352" width="4.7109375" style="57" customWidth="1"/>
    <col min="14353" max="14600" width="11.42578125" style="57"/>
    <col min="14601" max="14601" width="4.42578125" style="57" customWidth="1"/>
    <col min="14602" max="14602" width="13.28515625" style="57" customWidth="1"/>
    <col min="14603" max="14607" width="11.42578125" style="57"/>
    <col min="14608" max="14608" width="4.7109375" style="57" customWidth="1"/>
    <col min="14609" max="14856" width="11.42578125" style="57"/>
    <col min="14857" max="14857" width="4.42578125" style="57" customWidth="1"/>
    <col min="14858" max="14858" width="13.28515625" style="57" customWidth="1"/>
    <col min="14859" max="14863" width="11.42578125" style="57"/>
    <col min="14864" max="14864" width="4.7109375" style="57" customWidth="1"/>
    <col min="14865" max="15112" width="11.42578125" style="57"/>
    <col min="15113" max="15113" width="4.42578125" style="57" customWidth="1"/>
    <col min="15114" max="15114" width="13.28515625" style="57" customWidth="1"/>
    <col min="15115" max="15119" width="11.42578125" style="57"/>
    <col min="15120" max="15120" width="4.7109375" style="57" customWidth="1"/>
    <col min="15121" max="15368" width="11.42578125" style="57"/>
    <col min="15369" max="15369" width="4.42578125" style="57" customWidth="1"/>
    <col min="15370" max="15370" width="13.28515625" style="57" customWidth="1"/>
    <col min="15371" max="15375" width="11.42578125" style="57"/>
    <col min="15376" max="15376" width="4.7109375" style="57" customWidth="1"/>
    <col min="15377" max="15624" width="11.42578125" style="57"/>
    <col min="15625" max="15625" width="4.42578125" style="57" customWidth="1"/>
    <col min="15626" max="15626" width="13.28515625" style="57" customWidth="1"/>
    <col min="15627" max="15631" width="11.42578125" style="57"/>
    <col min="15632" max="15632" width="4.7109375" style="57" customWidth="1"/>
    <col min="15633" max="15880" width="11.42578125" style="57"/>
    <col min="15881" max="15881" width="4.42578125" style="57" customWidth="1"/>
    <col min="15882" max="15882" width="13.28515625" style="57" customWidth="1"/>
    <col min="15883" max="15887" width="11.42578125" style="57"/>
    <col min="15888" max="15888" width="4.7109375" style="57" customWidth="1"/>
    <col min="15889" max="16136" width="11.42578125" style="57"/>
    <col min="16137" max="16137" width="4.42578125" style="57" customWidth="1"/>
    <col min="16138" max="16138" width="13.28515625" style="57" customWidth="1"/>
    <col min="16139" max="16143" width="11.42578125" style="57"/>
    <col min="16144" max="16144" width="4.7109375" style="57" customWidth="1"/>
    <col min="16145" max="16384" width="11.42578125" style="57"/>
  </cols>
  <sheetData>
    <row r="1" spans="1:33" s="50" customFormat="1">
      <c r="A1"/>
      <c r="B1"/>
      <c r="C1"/>
      <c r="D1"/>
    </row>
    <row r="2" spans="1:33" s="50" customFormat="1">
      <c r="A2"/>
      <c r="B2"/>
      <c r="C2"/>
      <c r="D2" s="115" t="s">
        <v>1</v>
      </c>
    </row>
    <row r="3" spans="1:33" s="50" customFormat="1">
      <c r="A3"/>
      <c r="B3"/>
      <c r="C3"/>
      <c r="D3" s="115" t="s">
        <v>117</v>
      </c>
    </row>
    <row r="4" spans="1:33" s="50" customFormat="1" ht="20.100000000000001" customHeight="1">
      <c r="A4"/>
      <c r="B4" s="105" t="s">
        <v>73</v>
      </c>
      <c r="C4"/>
      <c r="D4"/>
    </row>
    <row r="5" spans="1:33" s="50" customFormat="1">
      <c r="A5"/>
      <c r="B5"/>
      <c r="C5"/>
      <c r="D5"/>
      <c r="G5" s="53"/>
      <c r="H5" s="54"/>
      <c r="I5" s="54"/>
      <c r="J5" s="54"/>
      <c r="K5" s="54"/>
      <c r="L5" s="54"/>
    </row>
    <row r="6" spans="1:33" s="50" customFormat="1">
      <c r="A6"/>
      <c r="B6"/>
      <c r="C6"/>
      <c r="D6"/>
      <c r="AB6" s="55"/>
      <c r="AC6" s="55"/>
      <c r="AD6" s="55"/>
      <c r="AE6" s="55"/>
      <c r="AF6" s="55"/>
      <c r="AG6" s="55"/>
    </row>
    <row r="7" spans="1:33">
      <c r="B7" s="123" t="s">
        <v>45</v>
      </c>
      <c r="D7" s="4"/>
      <c r="F7" s="57"/>
      <c r="G7" s="57"/>
      <c r="H7" s="57"/>
      <c r="I7" s="57"/>
      <c r="J7" s="57"/>
      <c r="K7" s="57"/>
      <c r="L7" s="57"/>
      <c r="M7" s="57"/>
      <c r="N7" s="71"/>
      <c r="AB7" s="68"/>
      <c r="AC7" s="68"/>
      <c r="AD7" s="68"/>
      <c r="AE7" s="68"/>
      <c r="AF7" s="68"/>
      <c r="AG7" s="68"/>
    </row>
    <row r="8" spans="1:33">
      <c r="B8" s="43"/>
      <c r="D8" s="4"/>
      <c r="F8" s="57"/>
      <c r="G8" s="57"/>
      <c r="H8" s="57"/>
      <c r="I8" s="57"/>
      <c r="J8" s="57"/>
      <c r="K8" s="57"/>
      <c r="L8" s="57"/>
      <c r="M8" s="57"/>
      <c r="N8" s="142"/>
      <c r="P8" s="66"/>
      <c r="Q8" s="156"/>
      <c r="R8" s="157"/>
      <c r="S8" s="157"/>
      <c r="T8" s="157"/>
      <c r="U8" s="157"/>
      <c r="X8" s="157"/>
      <c r="Y8" s="157"/>
      <c r="Z8" s="157"/>
      <c r="AB8" s="68"/>
      <c r="AC8" s="68"/>
      <c r="AD8" s="68"/>
      <c r="AE8" s="68"/>
      <c r="AF8" s="68"/>
      <c r="AG8" s="68"/>
    </row>
    <row r="9" spans="1:33">
      <c r="B9" s="43"/>
      <c r="D9" s="4"/>
      <c r="F9" s="57"/>
      <c r="G9" s="57"/>
      <c r="H9" s="57"/>
      <c r="I9" s="57"/>
      <c r="J9" s="57"/>
      <c r="K9" s="57"/>
      <c r="L9" s="57"/>
      <c r="M9" s="57"/>
      <c r="N9" s="72"/>
      <c r="O9" s="63"/>
      <c r="P9" s="67"/>
      <c r="Q9" s="158"/>
      <c r="R9" s="158"/>
      <c r="S9" s="158"/>
      <c r="T9" s="158"/>
      <c r="U9" s="158"/>
      <c r="V9" s="159"/>
      <c r="X9" s="68"/>
      <c r="Y9" s="68"/>
      <c r="Z9" s="68"/>
      <c r="AB9" s="68"/>
      <c r="AC9" s="68"/>
      <c r="AD9" s="68"/>
      <c r="AE9" s="68"/>
      <c r="AF9" s="68"/>
      <c r="AG9" s="68"/>
    </row>
    <row r="10" spans="1:33">
      <c r="D10" s="4"/>
      <c r="F10" s="57"/>
      <c r="G10" s="57"/>
      <c r="H10" s="57"/>
      <c r="I10" s="57"/>
      <c r="J10" s="57"/>
      <c r="K10" s="57"/>
      <c r="L10" s="57"/>
      <c r="M10" s="57"/>
      <c r="N10" s="72"/>
      <c r="O10" s="63"/>
      <c r="P10" s="67"/>
      <c r="Q10" s="158"/>
      <c r="R10" s="158"/>
      <c r="S10" s="158"/>
      <c r="T10" s="158"/>
      <c r="U10" s="158"/>
      <c r="V10" s="159"/>
      <c r="X10" s="68"/>
      <c r="Y10" s="68"/>
      <c r="Z10" s="68"/>
      <c r="AB10" s="68"/>
      <c r="AC10" s="68"/>
      <c r="AD10" s="68"/>
      <c r="AE10" s="68"/>
      <c r="AF10" s="68"/>
      <c r="AG10" s="68"/>
    </row>
    <row r="11" spans="1:33">
      <c r="D11" s="4"/>
      <c r="F11" s="57"/>
      <c r="G11" s="57"/>
      <c r="H11" s="57"/>
      <c r="I11" s="57"/>
      <c r="J11" s="57"/>
      <c r="K11" s="57"/>
      <c r="L11" s="57"/>
      <c r="M11" s="57"/>
      <c r="N11" s="72"/>
      <c r="O11" s="63"/>
      <c r="P11" s="67"/>
      <c r="Q11" s="158"/>
      <c r="R11" s="158"/>
      <c r="S11" s="158"/>
      <c r="T11" s="158"/>
      <c r="U11" s="158"/>
      <c r="V11" s="159"/>
      <c r="X11" s="68"/>
      <c r="Y11" s="68"/>
      <c r="Z11" s="68"/>
      <c r="AB11" s="68"/>
      <c r="AC11" s="68"/>
      <c r="AD11" s="68"/>
      <c r="AE11" s="68"/>
      <c r="AF11" s="68"/>
      <c r="AG11" s="68"/>
    </row>
    <row r="12" spans="1:33">
      <c r="D12" s="4"/>
      <c r="F12" s="57"/>
      <c r="G12" s="57"/>
      <c r="H12" s="57"/>
      <c r="I12" s="57"/>
      <c r="J12" s="57"/>
      <c r="K12" s="57"/>
      <c r="L12" s="57"/>
      <c r="M12" s="57"/>
      <c r="N12" s="72"/>
      <c r="O12" s="63"/>
      <c r="P12" s="67"/>
      <c r="Q12" s="158"/>
      <c r="R12" s="158"/>
      <c r="S12" s="158"/>
      <c r="T12" s="158"/>
      <c r="U12" s="158"/>
      <c r="V12" s="159"/>
      <c r="X12" s="68"/>
      <c r="Y12" s="68"/>
      <c r="Z12" s="68"/>
      <c r="AB12" s="68"/>
      <c r="AC12" s="68"/>
      <c r="AD12" s="68"/>
      <c r="AE12" s="68"/>
      <c r="AF12" s="68"/>
      <c r="AG12" s="68"/>
    </row>
    <row r="13" spans="1:33">
      <c r="D13" s="4"/>
      <c r="F13" s="57"/>
      <c r="G13" s="57"/>
      <c r="H13" s="57"/>
      <c r="I13" s="57"/>
      <c r="J13" s="57"/>
      <c r="K13" s="57"/>
      <c r="L13" s="57"/>
      <c r="M13" s="57"/>
      <c r="N13" s="72"/>
      <c r="O13" s="63"/>
      <c r="P13" s="67"/>
      <c r="Q13" s="158"/>
      <c r="R13" s="158"/>
      <c r="S13" s="158"/>
      <c r="T13" s="158"/>
      <c r="U13" s="158"/>
      <c r="V13" s="159"/>
      <c r="X13" s="68"/>
      <c r="Y13" s="68"/>
      <c r="Z13" s="68"/>
      <c r="AB13" s="68"/>
      <c r="AC13" s="68"/>
      <c r="AD13" s="68"/>
      <c r="AE13" s="68"/>
      <c r="AF13" s="68"/>
      <c r="AG13" s="68"/>
    </row>
    <row r="14" spans="1:33">
      <c r="D14" s="4"/>
      <c r="F14" s="57"/>
      <c r="G14" s="57"/>
      <c r="H14" s="57"/>
      <c r="I14" s="57"/>
      <c r="J14" s="57"/>
      <c r="K14" s="57"/>
      <c r="L14" s="57"/>
      <c r="M14" s="57"/>
      <c r="N14" s="72"/>
      <c r="O14" s="63"/>
      <c r="P14" s="67"/>
      <c r="Q14" s="158"/>
      <c r="R14" s="158"/>
      <c r="S14" s="158"/>
      <c r="T14" s="158"/>
      <c r="U14" s="158"/>
      <c r="V14" s="159"/>
      <c r="X14" s="68"/>
      <c r="Y14" s="68"/>
      <c r="Z14" s="68"/>
      <c r="AB14" s="68"/>
      <c r="AC14" s="68"/>
      <c r="AD14" s="68"/>
      <c r="AE14" s="68"/>
      <c r="AF14" s="68"/>
      <c r="AG14" s="68"/>
    </row>
    <row r="15" spans="1:33">
      <c r="D15" s="4"/>
      <c r="F15" s="57"/>
      <c r="G15" s="57"/>
      <c r="H15" s="57"/>
      <c r="I15" s="57"/>
      <c r="J15" s="57"/>
      <c r="K15" s="57"/>
      <c r="L15" s="57"/>
      <c r="M15" s="57"/>
      <c r="N15" s="72"/>
      <c r="O15" s="63"/>
      <c r="P15" s="67"/>
      <c r="Q15" s="158"/>
      <c r="R15" s="158"/>
      <c r="S15" s="158"/>
      <c r="T15" s="158"/>
      <c r="U15" s="158"/>
      <c r="V15" s="159"/>
      <c r="X15" s="68"/>
      <c r="Y15" s="68"/>
      <c r="Z15" s="68"/>
      <c r="AB15" s="68"/>
      <c r="AC15" s="68"/>
      <c r="AD15" s="68"/>
      <c r="AE15" s="68"/>
      <c r="AF15" s="68"/>
      <c r="AG15" s="68"/>
    </row>
    <row r="16" spans="1:33">
      <c r="D16" s="4"/>
      <c r="F16" s="57"/>
      <c r="G16" s="57"/>
      <c r="H16" s="57"/>
      <c r="I16" s="57"/>
      <c r="J16" s="57"/>
      <c r="K16" s="57"/>
      <c r="L16" s="57"/>
      <c r="M16" s="57"/>
      <c r="N16" s="72"/>
      <c r="O16" s="63"/>
      <c r="P16" s="67"/>
      <c r="Q16" s="158"/>
      <c r="R16" s="158"/>
      <c r="S16" s="158"/>
      <c r="T16" s="158"/>
      <c r="U16" s="158"/>
      <c r="V16" s="159"/>
      <c r="X16" s="68"/>
      <c r="Y16" s="68"/>
      <c r="Z16" s="68"/>
      <c r="AB16" s="68"/>
      <c r="AC16" s="68"/>
      <c r="AD16" s="68"/>
      <c r="AE16" s="68"/>
      <c r="AF16" s="68"/>
      <c r="AG16" s="68"/>
    </row>
    <row r="17" spans="4:33">
      <c r="D17" s="4"/>
      <c r="F17" s="57"/>
      <c r="G17" s="57"/>
      <c r="H17" s="57"/>
      <c r="I17" s="57"/>
      <c r="J17" s="57"/>
      <c r="K17" s="57"/>
      <c r="L17" s="57"/>
      <c r="M17" s="57"/>
      <c r="N17" s="72"/>
      <c r="O17" s="63"/>
      <c r="P17" s="67"/>
      <c r="Q17" s="158"/>
      <c r="R17" s="158"/>
      <c r="S17" s="158"/>
      <c r="T17" s="158"/>
      <c r="U17" s="158"/>
      <c r="V17" s="159"/>
      <c r="X17" s="68"/>
      <c r="Y17" s="68"/>
      <c r="Z17" s="68"/>
      <c r="AB17" s="68"/>
      <c r="AC17" s="68"/>
      <c r="AD17" s="68"/>
      <c r="AE17" s="68"/>
      <c r="AF17" s="68"/>
      <c r="AG17" s="68"/>
    </row>
    <row r="18" spans="4:33">
      <c r="D18" s="4"/>
      <c r="F18" s="57"/>
      <c r="G18" s="57"/>
      <c r="H18" s="57"/>
      <c r="I18" s="57"/>
      <c r="J18" s="57"/>
      <c r="K18" s="57"/>
      <c r="L18" s="57"/>
      <c r="M18" s="57"/>
      <c r="N18" s="72"/>
      <c r="O18" s="63"/>
      <c r="P18" s="67"/>
      <c r="Q18" s="158"/>
      <c r="R18" s="158"/>
      <c r="S18" s="158"/>
      <c r="T18" s="158"/>
      <c r="U18" s="158"/>
      <c r="V18" s="159"/>
      <c r="X18" s="68"/>
      <c r="Y18" s="68"/>
      <c r="Z18" s="68"/>
      <c r="AB18" s="68"/>
      <c r="AC18" s="68"/>
      <c r="AD18" s="68"/>
      <c r="AE18" s="68"/>
      <c r="AF18" s="68"/>
      <c r="AG18" s="68"/>
    </row>
    <row r="19" spans="4:33" ht="11.25" customHeight="1">
      <c r="D19" s="4"/>
      <c r="F19" s="57"/>
      <c r="G19" s="57"/>
      <c r="H19" s="57"/>
      <c r="I19" s="57"/>
      <c r="J19" s="57"/>
      <c r="K19" s="57"/>
      <c r="L19" s="57"/>
      <c r="M19" s="57"/>
      <c r="N19" s="72"/>
      <c r="O19" s="63"/>
      <c r="P19" s="67"/>
      <c r="Q19" s="158"/>
      <c r="R19" s="158"/>
      <c r="S19" s="158"/>
      <c r="T19" s="158"/>
      <c r="U19" s="158"/>
      <c r="V19" s="159"/>
      <c r="X19" s="68"/>
      <c r="Y19" s="68"/>
      <c r="Z19" s="68"/>
      <c r="AB19" s="68"/>
      <c r="AC19" s="68"/>
      <c r="AD19" s="68"/>
      <c r="AE19" s="68"/>
      <c r="AF19" s="68"/>
      <c r="AG19" s="68"/>
    </row>
    <row r="20" spans="4:33">
      <c r="D20" s="4"/>
      <c r="F20" s="57"/>
      <c r="G20" s="57"/>
      <c r="H20" s="57"/>
      <c r="I20" s="57"/>
      <c r="J20" s="57"/>
      <c r="K20" s="57"/>
      <c r="L20" s="57"/>
      <c r="M20" s="57"/>
      <c r="N20" s="72"/>
      <c r="O20" s="63"/>
      <c r="P20" s="67"/>
      <c r="Q20" s="158"/>
      <c r="R20" s="158"/>
      <c r="S20" s="158"/>
      <c r="T20" s="158"/>
      <c r="U20" s="158"/>
      <c r="V20" s="159"/>
      <c r="X20" s="68"/>
      <c r="Y20" s="68"/>
      <c r="Z20" s="68"/>
      <c r="AB20" s="68"/>
      <c r="AC20" s="68"/>
      <c r="AD20" s="68"/>
      <c r="AE20" s="68"/>
      <c r="AF20" s="68"/>
      <c r="AG20" s="68"/>
    </row>
    <row r="21" spans="4:33">
      <c r="D21" s="4"/>
      <c r="F21" s="57"/>
      <c r="G21" s="57"/>
      <c r="H21" s="57"/>
      <c r="I21" s="57"/>
      <c r="J21" s="57"/>
      <c r="K21" s="57"/>
      <c r="L21" s="57"/>
      <c r="M21" s="57"/>
      <c r="N21" s="72"/>
      <c r="O21" s="63"/>
      <c r="P21" s="67"/>
      <c r="Q21" s="158"/>
      <c r="R21" s="158"/>
      <c r="S21" s="158"/>
      <c r="T21" s="158"/>
      <c r="U21" s="158"/>
      <c r="V21" s="159"/>
      <c r="X21" s="68"/>
      <c r="Y21" s="68"/>
      <c r="Z21" s="68"/>
      <c r="AB21" s="68"/>
      <c r="AC21" s="68"/>
      <c r="AD21" s="68"/>
      <c r="AE21" s="68"/>
      <c r="AF21" s="68"/>
      <c r="AG21" s="68"/>
    </row>
    <row r="22" spans="4:33">
      <c r="D22" s="41"/>
      <c r="F22" s="57"/>
      <c r="G22" s="57"/>
      <c r="H22" s="57"/>
      <c r="I22" s="57"/>
      <c r="J22" s="57"/>
      <c r="K22" s="57"/>
      <c r="L22" s="57"/>
      <c r="M22" s="57"/>
      <c r="N22" s="72"/>
      <c r="O22" s="63"/>
      <c r="P22" s="67"/>
      <c r="Q22" s="158"/>
      <c r="R22" s="158"/>
      <c r="S22" s="158"/>
      <c r="T22" s="158"/>
      <c r="U22" s="158"/>
      <c r="V22" s="159"/>
      <c r="X22" s="68"/>
      <c r="Y22" s="68"/>
      <c r="Z22" s="68"/>
      <c r="AB22" s="68"/>
      <c r="AC22" s="68"/>
      <c r="AD22" s="68"/>
      <c r="AE22" s="68"/>
      <c r="AF22" s="68"/>
      <c r="AG22" s="68"/>
    </row>
    <row r="23" spans="4:33">
      <c r="E23" s="57"/>
      <c r="F23" s="57"/>
      <c r="G23" s="57"/>
      <c r="H23" s="57"/>
      <c r="I23" s="57"/>
      <c r="J23" s="57"/>
      <c r="K23" s="57"/>
      <c r="L23" s="57"/>
      <c r="M23" s="57"/>
      <c r="N23" s="72"/>
      <c r="O23" s="64"/>
      <c r="P23" s="67"/>
      <c r="Q23" s="158"/>
      <c r="R23" s="158"/>
      <c r="S23" s="158"/>
      <c r="T23" s="158"/>
      <c r="U23" s="158"/>
      <c r="V23" s="159"/>
      <c r="X23" s="68"/>
      <c r="Y23" s="68"/>
      <c r="Z23" s="68"/>
      <c r="AB23" s="68"/>
      <c r="AC23" s="68"/>
      <c r="AD23" s="68"/>
      <c r="AE23" s="68"/>
      <c r="AF23" s="68"/>
      <c r="AG23" s="68"/>
    </row>
    <row r="24" spans="4:33">
      <c r="F24" s="57"/>
      <c r="G24" s="57"/>
      <c r="H24" s="57"/>
      <c r="I24" s="57"/>
      <c r="J24" s="57"/>
      <c r="K24" s="57"/>
      <c r="L24" s="57"/>
      <c r="M24" s="57"/>
      <c r="N24" s="73"/>
      <c r="O24" s="64"/>
      <c r="P24" s="67"/>
      <c r="Q24" s="158"/>
      <c r="R24" s="158"/>
      <c r="S24" s="158"/>
      <c r="T24" s="158"/>
      <c r="U24" s="158"/>
      <c r="V24" s="159"/>
      <c r="X24" s="68"/>
      <c r="Y24" s="68"/>
      <c r="Z24" s="68"/>
      <c r="AB24" s="68"/>
      <c r="AC24" s="68"/>
      <c r="AD24" s="68"/>
      <c r="AE24" s="68"/>
      <c r="AF24" s="68"/>
      <c r="AG24" s="68"/>
    </row>
    <row r="25" spans="4:33">
      <c r="F25" s="57"/>
      <c r="G25" s="57"/>
      <c r="H25" s="57"/>
      <c r="I25" s="57"/>
      <c r="J25" s="57"/>
      <c r="K25" s="57"/>
      <c r="L25" s="57"/>
      <c r="M25" s="57"/>
      <c r="N25" s="72"/>
      <c r="O25" s="63"/>
      <c r="P25" s="67"/>
      <c r="Q25" s="158"/>
      <c r="R25" s="158"/>
      <c r="S25" s="158"/>
      <c r="T25" s="158"/>
      <c r="U25" s="158"/>
      <c r="V25" s="159"/>
      <c r="X25" s="68"/>
      <c r="Y25" s="68"/>
      <c r="Z25" s="68"/>
      <c r="AB25" s="68"/>
      <c r="AC25" s="68"/>
      <c r="AD25" s="68"/>
      <c r="AE25" s="68"/>
      <c r="AF25" s="68"/>
      <c r="AG25" s="68"/>
    </row>
    <row r="26" spans="4:33">
      <c r="F26" s="57"/>
      <c r="G26" s="57"/>
      <c r="H26" s="57"/>
      <c r="I26" s="57"/>
      <c r="J26" s="57"/>
      <c r="K26" s="57"/>
      <c r="L26" s="57"/>
      <c r="M26" s="57"/>
      <c r="N26" s="72"/>
      <c r="O26" s="63"/>
      <c r="P26" s="67"/>
      <c r="Q26" s="158"/>
      <c r="R26" s="158"/>
      <c r="S26" s="158"/>
      <c r="T26" s="158"/>
      <c r="U26" s="158"/>
      <c r="V26" s="159"/>
      <c r="X26" s="68"/>
      <c r="Y26" s="68"/>
      <c r="Z26" s="68"/>
      <c r="AB26" s="68"/>
      <c r="AC26" s="68"/>
      <c r="AD26" s="68"/>
      <c r="AE26" s="68"/>
      <c r="AF26" s="68"/>
      <c r="AG26" s="68"/>
    </row>
    <row r="27" spans="4:33">
      <c r="F27" s="57"/>
      <c r="G27" s="57"/>
      <c r="H27" s="57"/>
      <c r="I27" s="57"/>
      <c r="J27" s="57"/>
      <c r="K27" s="57"/>
      <c r="L27" s="57"/>
      <c r="M27" s="57"/>
      <c r="N27" s="72"/>
      <c r="O27" s="63"/>
      <c r="P27" s="67"/>
      <c r="Q27" s="158"/>
      <c r="R27" s="158"/>
      <c r="S27" s="158"/>
      <c r="T27" s="158"/>
      <c r="U27" s="158"/>
      <c r="V27" s="159"/>
      <c r="X27" s="68"/>
      <c r="Y27" s="68"/>
      <c r="Z27" s="68"/>
      <c r="AB27" s="68"/>
      <c r="AC27" s="68"/>
      <c r="AD27" s="68"/>
      <c r="AE27" s="68"/>
      <c r="AF27" s="68"/>
      <c r="AG27" s="68"/>
    </row>
    <row r="28" spans="4:33">
      <c r="F28" s="57"/>
      <c r="G28" s="57"/>
      <c r="H28" s="57"/>
      <c r="I28" s="57"/>
      <c r="J28" s="57"/>
      <c r="K28" s="57"/>
      <c r="L28" s="57"/>
      <c r="M28" s="57"/>
      <c r="N28" s="72"/>
      <c r="O28" s="63"/>
      <c r="P28" s="67"/>
      <c r="Q28" s="158"/>
      <c r="R28" s="158"/>
      <c r="S28" s="158"/>
      <c r="T28" s="158"/>
      <c r="U28" s="158"/>
      <c r="V28" s="159"/>
      <c r="X28" s="68"/>
      <c r="Y28" s="68"/>
      <c r="Z28" s="68"/>
      <c r="AB28" s="68"/>
      <c r="AC28" s="68"/>
      <c r="AD28" s="68"/>
      <c r="AE28" s="68"/>
      <c r="AF28" s="68"/>
      <c r="AG28" s="68"/>
    </row>
    <row r="29" spans="4:33">
      <c r="F29" s="57"/>
      <c r="G29" s="57"/>
      <c r="H29" s="57"/>
      <c r="I29" s="57"/>
      <c r="J29" s="57"/>
      <c r="K29" s="57"/>
      <c r="L29" s="57"/>
      <c r="M29" s="57"/>
      <c r="N29" s="72"/>
      <c r="O29" s="63"/>
      <c r="P29" s="67"/>
      <c r="Q29" s="158"/>
      <c r="R29" s="158"/>
      <c r="S29" s="158"/>
      <c r="T29" s="158"/>
      <c r="U29" s="158"/>
      <c r="V29" s="159"/>
      <c r="X29" s="68"/>
      <c r="Y29" s="68"/>
      <c r="Z29" s="68"/>
      <c r="AB29" s="68"/>
      <c r="AC29" s="68"/>
      <c r="AD29" s="68"/>
      <c r="AE29" s="68"/>
      <c r="AF29" s="68"/>
      <c r="AG29" s="68"/>
    </row>
    <row r="30" spans="4:33">
      <c r="E30" s="70"/>
      <c r="F30" s="57"/>
      <c r="G30" s="57"/>
      <c r="H30" s="57"/>
      <c r="I30" s="57"/>
      <c r="J30" s="57"/>
      <c r="K30" s="57"/>
      <c r="L30" s="57"/>
      <c r="M30" s="57"/>
      <c r="N30" s="72"/>
      <c r="O30" s="63"/>
      <c r="P30" s="67"/>
      <c r="Q30" s="158"/>
      <c r="R30" s="158"/>
      <c r="S30" s="158"/>
      <c r="T30" s="158"/>
      <c r="U30" s="158"/>
      <c r="V30" s="159"/>
      <c r="X30" s="68"/>
      <c r="Y30" s="68"/>
      <c r="Z30" s="68"/>
      <c r="AA30" s="68"/>
      <c r="AB30" s="68"/>
      <c r="AC30" s="68"/>
      <c r="AD30" s="68"/>
      <c r="AE30" s="68"/>
      <c r="AF30" s="68"/>
      <c r="AG30" s="68"/>
    </row>
    <row r="31" spans="4:33">
      <c r="F31" s="57"/>
      <c r="G31" s="57"/>
      <c r="H31" s="57"/>
      <c r="I31" s="57"/>
      <c r="J31" s="57"/>
      <c r="K31" s="57"/>
      <c r="L31" s="57"/>
      <c r="M31" s="57"/>
      <c r="N31" s="72"/>
      <c r="O31" s="63"/>
      <c r="P31" s="67"/>
      <c r="Q31" s="158"/>
      <c r="R31" s="158"/>
      <c r="S31" s="158"/>
      <c r="T31" s="158"/>
      <c r="U31" s="158"/>
      <c r="V31" s="159"/>
      <c r="X31" s="68"/>
      <c r="Y31" s="68"/>
      <c r="Z31" s="68"/>
      <c r="AA31" s="68"/>
      <c r="AB31" s="68"/>
      <c r="AC31" s="68"/>
      <c r="AD31" s="68"/>
      <c r="AE31" s="68"/>
      <c r="AF31" s="68"/>
      <c r="AG31" s="68"/>
    </row>
    <row r="32" spans="4:33">
      <c r="F32" s="57"/>
      <c r="G32" s="57"/>
      <c r="H32" s="57"/>
      <c r="I32" s="57"/>
      <c r="J32" s="57"/>
      <c r="K32" s="57"/>
      <c r="L32" s="57"/>
      <c r="M32" s="57"/>
      <c r="N32" s="72"/>
      <c r="O32" s="63"/>
      <c r="P32" s="67"/>
      <c r="Q32" s="158"/>
      <c r="R32" s="158"/>
      <c r="S32" s="158"/>
      <c r="T32" s="158"/>
      <c r="U32" s="158"/>
      <c r="V32" s="159"/>
      <c r="X32" s="68"/>
      <c r="Y32" s="68"/>
      <c r="Z32" s="68"/>
      <c r="AA32" s="68"/>
      <c r="AB32" s="68"/>
      <c r="AC32" s="68"/>
      <c r="AD32" s="68"/>
      <c r="AE32" s="68"/>
      <c r="AF32" s="68"/>
      <c r="AG32" s="68"/>
    </row>
    <row r="33" spans="4:33">
      <c r="E33" s="55"/>
      <c r="F33" s="57"/>
      <c r="G33" s="57"/>
      <c r="H33" s="57"/>
      <c r="I33" s="57"/>
      <c r="J33" s="57"/>
      <c r="K33" s="57"/>
      <c r="L33" s="57"/>
      <c r="M33" s="57"/>
      <c r="N33" s="72"/>
      <c r="O33" s="63"/>
      <c r="P33" s="67"/>
      <c r="Q33" s="158"/>
      <c r="R33" s="158"/>
      <c r="S33" s="158"/>
      <c r="T33" s="158"/>
      <c r="U33" s="158"/>
      <c r="V33" s="159"/>
      <c r="X33" s="68"/>
      <c r="Y33" s="68"/>
      <c r="Z33" s="68"/>
      <c r="AA33" s="68"/>
      <c r="AB33" s="68"/>
      <c r="AC33" s="68"/>
      <c r="AD33" s="68"/>
      <c r="AE33" s="68"/>
      <c r="AF33" s="68"/>
      <c r="AG33" s="68"/>
    </row>
    <row r="34" spans="4:33">
      <c r="E34" s="55"/>
      <c r="F34" s="57"/>
      <c r="G34" s="57"/>
      <c r="H34" s="57"/>
      <c r="I34" s="57"/>
      <c r="J34" s="57"/>
      <c r="K34" s="57"/>
      <c r="L34" s="57"/>
      <c r="M34" s="57"/>
      <c r="N34" s="72"/>
      <c r="O34" s="63"/>
      <c r="P34" s="67"/>
      <c r="Q34" s="158"/>
      <c r="R34" s="158"/>
      <c r="S34" s="158"/>
      <c r="T34" s="158"/>
      <c r="U34" s="158"/>
      <c r="V34" s="159"/>
      <c r="X34" s="68"/>
      <c r="Y34" s="68"/>
      <c r="Z34" s="68"/>
      <c r="AA34" s="68"/>
      <c r="AB34" s="68"/>
      <c r="AC34" s="68"/>
      <c r="AD34" s="68"/>
      <c r="AE34" s="68"/>
      <c r="AF34" s="68"/>
      <c r="AG34" s="68"/>
    </row>
    <row r="35" spans="4:33">
      <c r="E35" s="55"/>
      <c r="F35" s="57"/>
      <c r="G35" s="57"/>
      <c r="H35" s="57"/>
      <c r="I35" s="57"/>
      <c r="J35" s="57"/>
      <c r="K35" s="57"/>
      <c r="L35" s="57"/>
      <c r="M35" s="57"/>
      <c r="N35" s="72"/>
      <c r="O35" s="63"/>
      <c r="P35" s="67"/>
      <c r="Q35" s="158"/>
      <c r="R35" s="158"/>
      <c r="S35" s="158"/>
      <c r="T35" s="158"/>
      <c r="U35" s="158"/>
      <c r="V35" s="159"/>
      <c r="X35" s="68"/>
      <c r="Y35" s="68"/>
      <c r="Z35" s="68"/>
      <c r="AA35" s="68"/>
      <c r="AB35" s="68"/>
      <c r="AC35" s="68"/>
      <c r="AD35" s="68"/>
      <c r="AE35" s="68"/>
      <c r="AF35" s="68"/>
      <c r="AG35" s="68"/>
    </row>
    <row r="36" spans="4:33">
      <c r="E36" s="55"/>
      <c r="F36" s="57"/>
      <c r="G36" s="57"/>
      <c r="H36" s="57"/>
      <c r="I36" s="57"/>
      <c r="J36" s="57"/>
      <c r="K36" s="57"/>
      <c r="L36" s="57"/>
      <c r="M36" s="57"/>
      <c r="N36" s="72"/>
      <c r="O36" s="63"/>
      <c r="P36" s="67"/>
      <c r="Q36" s="158"/>
      <c r="R36" s="158"/>
      <c r="S36" s="158"/>
      <c r="T36" s="158"/>
      <c r="U36" s="158"/>
      <c r="V36" s="159"/>
      <c r="X36" s="68"/>
      <c r="Y36" s="68"/>
      <c r="Z36" s="68"/>
      <c r="AA36" s="68"/>
      <c r="AB36" s="68"/>
      <c r="AC36" s="68"/>
      <c r="AD36" s="68"/>
      <c r="AE36" s="68"/>
      <c r="AF36" s="68"/>
      <c r="AG36" s="68"/>
    </row>
    <row r="37" spans="4:33">
      <c r="E37" s="55"/>
      <c r="F37" s="57"/>
      <c r="G37" s="57"/>
      <c r="H37" s="57"/>
      <c r="I37" s="57"/>
      <c r="J37" s="57"/>
      <c r="K37" s="57"/>
      <c r="L37" s="57"/>
      <c r="M37" s="57"/>
      <c r="N37" s="72"/>
      <c r="O37" s="63"/>
      <c r="P37" s="67"/>
      <c r="Q37" s="158"/>
      <c r="R37" s="158"/>
      <c r="S37" s="158"/>
      <c r="T37" s="158"/>
      <c r="U37" s="158"/>
      <c r="V37" s="159"/>
      <c r="X37" s="68"/>
      <c r="Y37" s="68"/>
      <c r="Z37" s="68"/>
      <c r="AA37" s="68"/>
      <c r="AB37" s="68"/>
      <c r="AC37" s="68"/>
      <c r="AD37" s="68"/>
      <c r="AE37" s="68"/>
      <c r="AF37" s="68"/>
      <c r="AG37" s="68"/>
    </row>
    <row r="38" spans="4:33">
      <c r="E38" s="55"/>
      <c r="F38" s="57"/>
      <c r="G38" s="57"/>
      <c r="H38" s="57"/>
      <c r="I38" s="57"/>
      <c r="J38" s="57"/>
      <c r="K38" s="57"/>
      <c r="L38" s="57"/>
      <c r="M38" s="57"/>
      <c r="N38" s="72"/>
      <c r="O38" s="63"/>
      <c r="P38" s="67"/>
      <c r="Q38" s="158"/>
      <c r="R38" s="158"/>
      <c r="S38" s="158"/>
      <c r="T38" s="158"/>
      <c r="U38" s="158"/>
      <c r="V38" s="159"/>
      <c r="X38" s="68"/>
      <c r="Y38" s="68"/>
      <c r="Z38" s="68"/>
      <c r="AA38" s="68"/>
      <c r="AB38" s="68"/>
      <c r="AC38" s="68"/>
      <c r="AD38" s="68"/>
      <c r="AE38" s="68"/>
      <c r="AF38" s="68"/>
      <c r="AG38" s="68"/>
    </row>
    <row r="39" spans="4:33">
      <c r="D39" s="41"/>
      <c r="E39" s="55"/>
      <c r="F39" s="57"/>
      <c r="G39" s="57"/>
      <c r="H39" s="57"/>
      <c r="I39" s="57"/>
      <c r="J39" s="57"/>
      <c r="K39" s="57"/>
      <c r="L39" s="57"/>
      <c r="M39" s="57"/>
      <c r="N39" s="72"/>
      <c r="O39" s="63"/>
      <c r="P39" s="67"/>
      <c r="Q39" s="158"/>
      <c r="R39" s="158"/>
      <c r="S39" s="158"/>
      <c r="T39" s="158"/>
      <c r="U39" s="158"/>
      <c r="V39" s="159"/>
      <c r="X39" s="68"/>
      <c r="Y39" s="68"/>
      <c r="Z39" s="68"/>
      <c r="AA39" s="68"/>
      <c r="AB39" s="68"/>
      <c r="AC39" s="68"/>
      <c r="AD39" s="68"/>
      <c r="AE39" s="68"/>
      <c r="AF39" s="68"/>
      <c r="AG39" s="68"/>
    </row>
    <row r="40" spans="4:33">
      <c r="E40" s="55"/>
      <c r="F40" s="57"/>
      <c r="G40" s="57"/>
      <c r="H40" s="57"/>
      <c r="I40" s="57"/>
      <c r="J40" s="57"/>
      <c r="K40" s="57"/>
      <c r="L40" s="57"/>
      <c r="M40" s="57"/>
      <c r="N40" s="72"/>
      <c r="O40" s="63"/>
      <c r="P40" s="67"/>
      <c r="Q40" s="158"/>
      <c r="R40" s="158"/>
      <c r="S40" s="158"/>
      <c r="T40" s="158"/>
      <c r="U40" s="158"/>
      <c r="V40" s="159"/>
      <c r="X40" s="68"/>
      <c r="Y40" s="68"/>
      <c r="Z40" s="68"/>
      <c r="AA40" s="68"/>
      <c r="AB40" s="68"/>
      <c r="AC40" s="68"/>
      <c r="AD40" s="68"/>
      <c r="AE40" s="68"/>
      <c r="AF40" s="68"/>
      <c r="AG40" s="68"/>
    </row>
    <row r="41" spans="4:33">
      <c r="E41" s="55"/>
      <c r="F41" s="57"/>
      <c r="G41" s="57"/>
      <c r="H41" s="57"/>
      <c r="I41" s="57"/>
      <c r="J41" s="57"/>
      <c r="K41" s="57"/>
      <c r="L41" s="57"/>
      <c r="M41" s="57"/>
      <c r="N41" s="72"/>
      <c r="O41" s="63"/>
      <c r="P41" s="67"/>
      <c r="Q41" s="158"/>
      <c r="R41" s="158"/>
      <c r="S41" s="158"/>
      <c r="T41" s="158"/>
      <c r="U41" s="158"/>
      <c r="V41" s="159"/>
      <c r="X41" s="68"/>
      <c r="Y41" s="68"/>
      <c r="Z41" s="68"/>
      <c r="AA41" s="68"/>
      <c r="AB41" s="68"/>
      <c r="AC41" s="68"/>
      <c r="AD41" s="68"/>
      <c r="AE41" s="68"/>
      <c r="AF41" s="68"/>
      <c r="AG41" s="68"/>
    </row>
    <row r="42" spans="4:33">
      <c r="E42" s="55"/>
      <c r="F42" s="57"/>
      <c r="G42" s="57"/>
      <c r="H42" s="57"/>
      <c r="I42" s="57"/>
      <c r="J42" s="57"/>
      <c r="K42" s="57"/>
      <c r="L42" s="57"/>
      <c r="M42" s="57"/>
      <c r="N42" s="72"/>
      <c r="O42" s="63"/>
      <c r="P42" s="67"/>
      <c r="Q42" s="158"/>
      <c r="R42" s="158"/>
      <c r="S42" s="158"/>
      <c r="T42" s="158"/>
      <c r="U42" s="158"/>
      <c r="V42" s="159"/>
      <c r="X42" s="68"/>
      <c r="Y42" s="68"/>
      <c r="Z42" s="68"/>
      <c r="AA42" s="68"/>
      <c r="AB42" s="68"/>
      <c r="AC42" s="68"/>
      <c r="AD42" s="68"/>
      <c r="AE42" s="68"/>
      <c r="AF42" s="68"/>
      <c r="AG42" s="68"/>
    </row>
    <row r="43" spans="4:33">
      <c r="E43" s="55"/>
      <c r="F43" s="57"/>
      <c r="G43" s="57"/>
      <c r="H43" s="57"/>
      <c r="I43" s="57"/>
      <c r="J43" s="57"/>
      <c r="K43" s="57"/>
      <c r="L43" s="57"/>
      <c r="M43" s="57"/>
      <c r="N43" s="72"/>
      <c r="O43" s="63"/>
      <c r="P43" s="67"/>
      <c r="Q43" s="158"/>
      <c r="R43" s="158"/>
      <c r="S43" s="158"/>
      <c r="T43" s="158"/>
      <c r="U43" s="158"/>
      <c r="V43" s="159"/>
      <c r="X43" s="68"/>
      <c r="Y43" s="68"/>
      <c r="Z43" s="68"/>
      <c r="AA43" s="68"/>
      <c r="AB43" s="68"/>
      <c r="AC43" s="68"/>
      <c r="AD43" s="68"/>
      <c r="AE43" s="68"/>
      <c r="AF43" s="68"/>
      <c r="AG43" s="68"/>
    </row>
    <row r="44" spans="4:33">
      <c r="E44" s="55"/>
      <c r="F44" s="57"/>
      <c r="G44" s="57"/>
      <c r="H44" s="57"/>
      <c r="I44" s="57"/>
      <c r="J44" s="57"/>
      <c r="K44" s="57"/>
      <c r="L44" s="57"/>
      <c r="M44" s="57"/>
      <c r="N44" s="72"/>
      <c r="O44" s="63"/>
      <c r="P44" s="67"/>
      <c r="Q44" s="158"/>
      <c r="R44" s="158"/>
      <c r="S44" s="158"/>
      <c r="T44" s="158"/>
      <c r="U44" s="158"/>
      <c r="V44" s="159"/>
      <c r="X44" s="68"/>
      <c r="Y44" s="68"/>
      <c r="Z44" s="68"/>
      <c r="AA44" s="68"/>
      <c r="AB44" s="68"/>
      <c r="AC44" s="68"/>
      <c r="AD44" s="68"/>
      <c r="AE44" s="68"/>
      <c r="AF44" s="68"/>
      <c r="AG44" s="68"/>
    </row>
    <row r="45" spans="4:33">
      <c r="E45" s="62"/>
      <c r="F45" s="57"/>
      <c r="G45" s="57"/>
      <c r="H45" s="57"/>
      <c r="I45" s="57"/>
      <c r="J45" s="57"/>
      <c r="K45" s="57"/>
      <c r="L45" s="57"/>
      <c r="M45" s="57"/>
      <c r="N45" s="72"/>
      <c r="O45" s="63"/>
      <c r="P45" s="67"/>
      <c r="Q45" s="158"/>
      <c r="R45" s="158"/>
      <c r="S45" s="158"/>
      <c r="T45" s="158"/>
      <c r="U45" s="158"/>
      <c r="V45" s="159"/>
      <c r="X45" s="68"/>
      <c r="Y45" s="68"/>
      <c r="Z45" s="68"/>
      <c r="AA45" s="68"/>
      <c r="AB45" s="68"/>
      <c r="AC45" s="68"/>
      <c r="AD45" s="68"/>
      <c r="AE45" s="68"/>
      <c r="AF45" s="68"/>
      <c r="AG45" s="68"/>
    </row>
    <row r="46" spans="4:33">
      <c r="E46" s="62"/>
      <c r="F46" s="57"/>
      <c r="G46" s="57"/>
      <c r="H46" s="57"/>
      <c r="I46" s="57"/>
      <c r="J46" s="57"/>
      <c r="K46" s="57"/>
      <c r="L46" s="57"/>
      <c r="M46" s="57"/>
      <c r="N46" s="72"/>
      <c r="O46" s="63"/>
      <c r="P46" s="67"/>
      <c r="Q46" s="158"/>
      <c r="R46" s="158"/>
      <c r="S46" s="158"/>
      <c r="T46" s="158"/>
      <c r="U46" s="158"/>
      <c r="V46" s="159"/>
      <c r="X46" s="68"/>
      <c r="Y46" s="68"/>
      <c r="Z46" s="68"/>
      <c r="AA46" s="68"/>
      <c r="AB46" s="68"/>
      <c r="AC46" s="68"/>
      <c r="AD46" s="68"/>
      <c r="AE46" s="68"/>
      <c r="AF46" s="68"/>
      <c r="AG46" s="68"/>
    </row>
    <row r="47" spans="4:33">
      <c r="E47" s="62"/>
      <c r="F47" s="57"/>
      <c r="G47" s="57"/>
      <c r="H47" s="57"/>
      <c r="I47" s="57"/>
      <c r="J47" s="57"/>
      <c r="K47" s="57"/>
      <c r="L47" s="57"/>
      <c r="M47" s="57"/>
      <c r="N47" s="72"/>
      <c r="O47" s="63"/>
      <c r="P47" s="67"/>
      <c r="Q47" s="158"/>
      <c r="R47" s="158"/>
      <c r="S47" s="158"/>
      <c r="T47" s="158"/>
      <c r="U47" s="158"/>
      <c r="V47" s="159"/>
      <c r="X47" s="68"/>
      <c r="Y47" s="68"/>
      <c r="Z47" s="68"/>
      <c r="AA47" s="68"/>
      <c r="AB47" s="68"/>
      <c r="AC47" s="68"/>
      <c r="AD47" s="68"/>
      <c r="AE47" s="68"/>
      <c r="AF47" s="68"/>
      <c r="AG47" s="68"/>
    </row>
    <row r="48" spans="4:33">
      <c r="E48" s="62"/>
      <c r="F48" s="57"/>
      <c r="G48" s="57"/>
      <c r="H48" s="57"/>
      <c r="I48" s="57"/>
      <c r="J48" s="57"/>
      <c r="K48" s="57"/>
      <c r="L48" s="57"/>
      <c r="M48" s="57"/>
      <c r="N48" s="72"/>
      <c r="O48" s="63"/>
      <c r="P48" s="67"/>
      <c r="Q48" s="158"/>
      <c r="R48" s="158"/>
      <c r="S48" s="158"/>
      <c r="T48" s="158"/>
      <c r="U48" s="158"/>
      <c r="V48" s="159"/>
      <c r="X48" s="68"/>
      <c r="Y48" s="68"/>
      <c r="Z48" s="68"/>
      <c r="AA48" s="68"/>
      <c r="AB48" s="68"/>
      <c r="AC48" s="68"/>
      <c r="AD48" s="68"/>
      <c r="AE48" s="68"/>
      <c r="AF48" s="68"/>
      <c r="AG48" s="68"/>
    </row>
    <row r="49" spans="5:33">
      <c r="E49" s="62"/>
      <c r="F49" s="57"/>
      <c r="G49" s="57"/>
      <c r="H49" s="57"/>
      <c r="I49" s="57"/>
      <c r="J49" s="57"/>
      <c r="K49" s="57"/>
      <c r="L49" s="57"/>
      <c r="M49" s="57"/>
      <c r="N49" s="72"/>
      <c r="O49" s="63"/>
      <c r="P49" s="67"/>
      <c r="Q49" s="158"/>
      <c r="R49" s="158"/>
      <c r="S49" s="158"/>
      <c r="T49" s="158"/>
      <c r="U49" s="158"/>
      <c r="V49" s="159"/>
      <c r="X49" s="68"/>
      <c r="Y49" s="68"/>
      <c r="Z49" s="68"/>
      <c r="AA49" s="68"/>
      <c r="AB49" s="68"/>
      <c r="AC49" s="68"/>
      <c r="AD49" s="68"/>
      <c r="AE49" s="68"/>
      <c r="AF49" s="68"/>
      <c r="AG49" s="68"/>
    </row>
    <row r="50" spans="5:33">
      <c r="E50" s="62"/>
      <c r="F50" s="57"/>
      <c r="G50" s="57"/>
      <c r="H50" s="57"/>
      <c r="I50" s="57"/>
      <c r="J50" s="57"/>
      <c r="K50" s="57"/>
      <c r="L50" s="57"/>
      <c r="M50" s="57"/>
      <c r="N50" s="72"/>
      <c r="O50" s="63"/>
      <c r="P50" s="67"/>
      <c r="Q50" s="158"/>
      <c r="R50" s="158"/>
      <c r="S50" s="158"/>
      <c r="T50" s="158"/>
      <c r="U50" s="158"/>
      <c r="V50" s="159"/>
      <c r="X50" s="68"/>
      <c r="Y50" s="68"/>
      <c r="Z50" s="68"/>
      <c r="AA50" s="68"/>
      <c r="AB50" s="68"/>
      <c r="AC50" s="68"/>
      <c r="AD50" s="68"/>
      <c r="AE50" s="68"/>
      <c r="AF50" s="68"/>
      <c r="AG50" s="68"/>
    </row>
    <row r="51" spans="5:33">
      <c r="E51" s="62"/>
      <c r="F51" s="57"/>
      <c r="G51" s="57"/>
      <c r="H51" s="57"/>
      <c r="I51" s="57"/>
      <c r="J51" s="57"/>
      <c r="K51" s="57"/>
      <c r="L51" s="57"/>
      <c r="M51" s="57"/>
      <c r="N51" s="72"/>
      <c r="O51" s="63"/>
      <c r="P51" s="67"/>
      <c r="Q51" s="158"/>
      <c r="R51" s="158"/>
      <c r="S51" s="158"/>
      <c r="T51" s="158"/>
      <c r="U51" s="158"/>
      <c r="V51" s="159"/>
      <c r="X51" s="68"/>
      <c r="Y51" s="68"/>
      <c r="Z51" s="68"/>
      <c r="AA51" s="68"/>
      <c r="AB51" s="68"/>
      <c r="AC51" s="68"/>
      <c r="AD51" s="68"/>
      <c r="AE51" s="68"/>
      <c r="AF51" s="68"/>
      <c r="AG51" s="68"/>
    </row>
    <row r="52" spans="5:33">
      <c r="E52" s="55"/>
      <c r="F52" s="57"/>
      <c r="G52" s="57"/>
      <c r="H52" s="57"/>
      <c r="I52" s="57"/>
      <c r="J52" s="57"/>
      <c r="K52" s="57"/>
      <c r="L52" s="57"/>
      <c r="M52" s="57"/>
      <c r="N52" s="72"/>
      <c r="O52" s="63"/>
      <c r="P52" s="67"/>
      <c r="Q52" s="158"/>
      <c r="R52" s="158"/>
      <c r="S52" s="158"/>
      <c r="T52" s="158"/>
      <c r="U52" s="158"/>
      <c r="V52" s="159"/>
      <c r="X52" s="68"/>
      <c r="Y52" s="68"/>
      <c r="Z52" s="68"/>
      <c r="AA52" s="68"/>
      <c r="AB52" s="68"/>
      <c r="AC52" s="68"/>
      <c r="AD52" s="68"/>
      <c r="AE52" s="68"/>
      <c r="AF52" s="68"/>
      <c r="AG52" s="68"/>
    </row>
    <row r="53" spans="5:33">
      <c r="E53" s="55"/>
      <c r="F53" s="57"/>
      <c r="G53" s="57"/>
      <c r="H53" s="57"/>
      <c r="I53" s="57"/>
      <c r="J53" s="57"/>
      <c r="K53" s="57"/>
      <c r="L53" s="57"/>
      <c r="M53" s="57"/>
      <c r="N53" s="72"/>
      <c r="O53" s="63"/>
      <c r="P53" s="67"/>
      <c r="Q53" s="158"/>
      <c r="R53" s="158"/>
      <c r="S53" s="158"/>
      <c r="T53" s="158"/>
      <c r="U53" s="158"/>
      <c r="V53" s="159"/>
      <c r="X53" s="68"/>
      <c r="Y53" s="68"/>
      <c r="Z53" s="68"/>
      <c r="AA53" s="68"/>
      <c r="AB53" s="68"/>
      <c r="AC53" s="68"/>
      <c r="AD53" s="68"/>
      <c r="AE53" s="68"/>
      <c r="AF53" s="68"/>
      <c r="AG53" s="68"/>
    </row>
    <row r="54" spans="5:33">
      <c r="E54" s="55"/>
      <c r="F54" s="57"/>
      <c r="G54" s="57"/>
      <c r="H54" s="57"/>
      <c r="I54" s="57"/>
      <c r="J54" s="57"/>
      <c r="K54" s="57"/>
      <c r="L54" s="57"/>
      <c r="M54" s="57"/>
      <c r="N54" s="72"/>
      <c r="O54" s="64">
        <v>42217</v>
      </c>
      <c r="P54" s="67"/>
      <c r="Q54" s="158"/>
      <c r="R54" s="158"/>
      <c r="S54" s="158"/>
      <c r="T54" s="158"/>
      <c r="U54" s="158"/>
      <c r="V54" s="159"/>
      <c r="X54" s="68"/>
      <c r="Y54" s="68"/>
      <c r="Z54" s="68"/>
      <c r="AA54" s="68"/>
      <c r="AB54" s="68"/>
    </row>
    <row r="55" spans="5:33">
      <c r="E55" s="55"/>
      <c r="F55" s="57"/>
      <c r="G55" s="57"/>
      <c r="H55" s="57"/>
      <c r="I55" s="57"/>
      <c r="J55" s="57"/>
      <c r="K55" s="57"/>
      <c r="L55" s="57"/>
      <c r="M55" s="57"/>
      <c r="N55" s="72"/>
      <c r="O55" s="64"/>
      <c r="P55" s="67"/>
      <c r="Q55" s="158"/>
      <c r="R55" s="158"/>
      <c r="S55" s="158"/>
      <c r="T55" s="158"/>
      <c r="U55" s="158"/>
      <c r="V55" s="159"/>
      <c r="X55" s="68"/>
      <c r="Y55" s="68"/>
      <c r="Z55" s="68"/>
      <c r="AA55" s="68"/>
      <c r="AB55" s="68"/>
    </row>
    <row r="56" spans="5:33">
      <c r="E56" s="55"/>
      <c r="F56" s="57"/>
      <c r="G56" s="57"/>
      <c r="H56" s="57"/>
      <c r="I56" s="57"/>
      <c r="J56" s="57"/>
      <c r="K56" s="57"/>
      <c r="L56" s="57"/>
      <c r="M56" s="57"/>
      <c r="N56" s="72"/>
      <c r="O56" s="63"/>
      <c r="P56" s="67"/>
      <c r="Q56" s="158"/>
      <c r="R56" s="158"/>
      <c r="S56" s="158"/>
      <c r="T56" s="158"/>
      <c r="U56" s="158"/>
      <c r="V56" s="159"/>
      <c r="X56" s="68"/>
      <c r="Y56" s="68"/>
      <c r="Z56" s="68"/>
      <c r="AA56" s="68"/>
      <c r="AB56" s="68"/>
    </row>
    <row r="57" spans="5:33">
      <c r="E57" s="69"/>
      <c r="F57" s="57"/>
      <c r="G57" s="57"/>
      <c r="H57" s="57"/>
      <c r="I57" s="57"/>
      <c r="J57" s="57"/>
      <c r="K57" s="57"/>
      <c r="L57" s="57"/>
      <c r="M57" s="57"/>
      <c r="N57" s="72"/>
      <c r="O57" s="63"/>
      <c r="P57" s="67"/>
      <c r="Q57" s="158"/>
      <c r="R57" s="158"/>
      <c r="S57" s="158"/>
      <c r="T57" s="158"/>
      <c r="U57" s="158"/>
      <c r="V57" s="159"/>
      <c r="X57" s="68"/>
      <c r="Y57" s="68"/>
      <c r="Z57" s="68"/>
      <c r="AA57" s="68"/>
      <c r="AB57" s="68"/>
    </row>
    <row r="58" spans="5:33">
      <c r="E58" s="69"/>
      <c r="F58" s="57"/>
      <c r="G58" s="57"/>
      <c r="H58" s="57"/>
      <c r="I58" s="57"/>
      <c r="J58" s="57"/>
      <c r="K58" s="57"/>
      <c r="L58" s="57"/>
      <c r="M58" s="57"/>
      <c r="N58" s="72"/>
      <c r="O58" s="63"/>
      <c r="P58" s="67"/>
      <c r="Q58" s="158"/>
      <c r="R58" s="158"/>
      <c r="S58" s="158"/>
      <c r="T58" s="158"/>
      <c r="U58" s="158"/>
      <c r="V58" s="159"/>
      <c r="X58" s="68"/>
      <c r="Y58" s="68"/>
      <c r="Z58" s="68"/>
      <c r="AA58" s="68"/>
      <c r="AB58" s="68"/>
    </row>
    <row r="59" spans="5:33">
      <c r="E59" s="69"/>
      <c r="F59" s="57"/>
      <c r="G59" s="57"/>
      <c r="H59" s="57"/>
      <c r="I59" s="57"/>
      <c r="J59" s="57"/>
      <c r="K59" s="57"/>
      <c r="L59" s="57"/>
      <c r="M59" s="57"/>
      <c r="N59" s="72"/>
      <c r="O59" s="63"/>
      <c r="P59" s="67"/>
      <c r="Q59" s="158"/>
      <c r="R59" s="158"/>
      <c r="S59" s="158"/>
      <c r="T59" s="158"/>
      <c r="U59" s="158"/>
      <c r="V59" s="159"/>
      <c r="X59" s="68"/>
      <c r="Y59" s="68"/>
      <c r="Z59" s="68"/>
      <c r="AA59" s="68"/>
      <c r="AB59" s="68"/>
    </row>
    <row r="60" spans="5:33">
      <c r="E60" s="69"/>
      <c r="F60" s="57"/>
      <c r="G60" s="57"/>
      <c r="H60" s="57"/>
      <c r="I60" s="57"/>
      <c r="J60" s="57"/>
      <c r="K60" s="57"/>
      <c r="L60" s="57"/>
      <c r="M60" s="57"/>
      <c r="N60" s="72"/>
      <c r="O60" s="63"/>
      <c r="P60" s="67"/>
      <c r="Q60" s="158"/>
      <c r="R60" s="158"/>
      <c r="S60" s="158"/>
      <c r="T60" s="158"/>
      <c r="U60" s="158"/>
      <c r="V60" s="159"/>
      <c r="X60" s="68"/>
      <c r="Y60" s="68"/>
      <c r="Z60" s="68"/>
      <c r="AB60" s="68"/>
    </row>
    <row r="61" spans="5:33">
      <c r="E61" s="69"/>
      <c r="F61" s="57"/>
      <c r="G61" s="57"/>
      <c r="H61" s="57"/>
      <c r="I61" s="57"/>
      <c r="J61" s="57"/>
      <c r="K61" s="57"/>
      <c r="L61" s="57"/>
      <c r="M61" s="57"/>
      <c r="N61" s="72"/>
      <c r="O61" s="63"/>
      <c r="P61" s="67"/>
      <c r="Q61" s="158"/>
      <c r="R61" s="158"/>
      <c r="S61" s="158"/>
      <c r="T61" s="158"/>
      <c r="U61" s="158"/>
      <c r="V61" s="159"/>
      <c r="X61" s="68"/>
      <c r="Y61" s="68"/>
      <c r="Z61" s="68"/>
    </row>
    <row r="62" spans="5:33">
      <c r="E62" s="69"/>
      <c r="F62" s="57"/>
      <c r="G62" s="57"/>
      <c r="H62" s="57"/>
      <c r="I62" s="57"/>
      <c r="J62" s="57"/>
      <c r="K62" s="57"/>
      <c r="L62" s="57"/>
      <c r="M62" s="57"/>
      <c r="N62" s="72"/>
      <c r="O62" s="63"/>
      <c r="P62" s="67"/>
      <c r="Q62" s="158"/>
      <c r="R62" s="158"/>
      <c r="S62" s="158"/>
      <c r="T62" s="158"/>
      <c r="U62" s="158"/>
      <c r="V62" s="159"/>
      <c r="X62" s="68"/>
      <c r="Y62" s="68"/>
      <c r="Z62" s="68"/>
    </row>
    <row r="63" spans="5:33">
      <c r="E63" s="69"/>
      <c r="F63" s="57"/>
      <c r="G63" s="57"/>
      <c r="H63" s="57"/>
      <c r="I63" s="57"/>
      <c r="J63" s="57"/>
      <c r="K63" s="57"/>
      <c r="L63" s="57"/>
      <c r="M63" s="57"/>
      <c r="N63" s="72"/>
      <c r="O63" s="63"/>
      <c r="P63" s="67"/>
      <c r="Q63" s="158"/>
      <c r="R63" s="158"/>
      <c r="S63" s="158"/>
      <c r="T63" s="158"/>
      <c r="U63" s="158"/>
      <c r="V63" s="159"/>
      <c r="X63" s="68"/>
      <c r="Y63" s="68"/>
      <c r="Z63" s="68"/>
    </row>
    <row r="64" spans="5:33">
      <c r="E64" s="69"/>
      <c r="F64" s="57"/>
      <c r="G64" s="57"/>
      <c r="H64" s="57"/>
      <c r="I64" s="57"/>
      <c r="J64" s="57"/>
      <c r="K64" s="57"/>
      <c r="L64" s="57"/>
      <c r="M64" s="57"/>
      <c r="N64" s="72">
        <f>'Data 3'!I60-'Data 3'!I59</f>
        <v>0</v>
      </c>
      <c r="O64" s="65">
        <f>'Data 3'!I60-'Data 3'!I48</f>
        <v>-30.296627556340678</v>
      </c>
      <c r="P64" s="67"/>
      <c r="Q64" s="158"/>
      <c r="R64" s="158"/>
      <c r="S64" s="158"/>
      <c r="T64" s="158"/>
      <c r="U64" s="158"/>
      <c r="V64" s="159"/>
      <c r="X64" s="68"/>
      <c r="Y64" s="68"/>
      <c r="Z64" s="68"/>
    </row>
    <row r="65" spans="5:26">
      <c r="E65" s="69"/>
      <c r="F65" s="57"/>
      <c r="G65" s="57"/>
      <c r="H65" s="57"/>
      <c r="I65" s="57"/>
      <c r="J65" s="57"/>
      <c r="K65" s="57"/>
      <c r="L65" s="57"/>
      <c r="M65" s="57"/>
      <c r="N65" s="72"/>
      <c r="O65" s="63"/>
      <c r="P65" s="67"/>
      <c r="Q65" s="158"/>
      <c r="R65" s="158"/>
      <c r="S65" s="158"/>
      <c r="T65" s="158"/>
      <c r="U65" s="158"/>
      <c r="V65" s="159"/>
      <c r="X65" s="68"/>
      <c r="Y65" s="68"/>
      <c r="Z65" s="68"/>
    </row>
    <row r="66" spans="5:26">
      <c r="E66" s="69"/>
      <c r="F66" s="57"/>
      <c r="G66" s="57"/>
      <c r="H66" s="57"/>
      <c r="I66" s="57"/>
      <c r="J66" s="57"/>
      <c r="K66" s="57"/>
      <c r="L66" s="57"/>
      <c r="M66" s="57"/>
      <c r="N66" s="72"/>
      <c r="O66" s="63"/>
      <c r="P66" s="67"/>
      <c r="Q66" s="158"/>
      <c r="R66" s="158"/>
      <c r="S66" s="158"/>
      <c r="T66" s="158"/>
      <c r="U66" s="158"/>
      <c r="V66" s="159"/>
      <c r="X66" s="68"/>
      <c r="Y66" s="68"/>
      <c r="Z66" s="68"/>
    </row>
    <row r="67" spans="5:26">
      <c r="E67" s="69"/>
      <c r="F67" s="57"/>
      <c r="G67" s="57"/>
      <c r="H67" s="57"/>
      <c r="I67" s="57"/>
      <c r="J67" s="57"/>
      <c r="K67" s="57"/>
      <c r="L67" s="57"/>
      <c r="M67" s="57"/>
      <c r="N67" s="72"/>
      <c r="O67" s="63"/>
      <c r="P67" s="67"/>
      <c r="Q67" s="158"/>
      <c r="R67" s="158"/>
      <c r="S67" s="158"/>
      <c r="T67" s="158"/>
      <c r="U67" s="158"/>
      <c r="V67" s="159"/>
      <c r="X67" s="68"/>
      <c r="Y67" s="68"/>
      <c r="Z67" s="68"/>
    </row>
    <row r="68" spans="5:26">
      <c r="E68" s="69"/>
      <c r="F68" s="57"/>
      <c r="G68" s="57"/>
      <c r="H68" s="57"/>
      <c r="I68" s="57"/>
      <c r="J68" s="57"/>
      <c r="K68" s="57"/>
      <c r="L68" s="57"/>
      <c r="M68" s="57"/>
      <c r="N68" s="72"/>
      <c r="O68" s="63"/>
      <c r="P68" s="67"/>
      <c r="Q68" s="158"/>
      <c r="R68" s="158"/>
      <c r="S68" s="158"/>
      <c r="T68" s="158"/>
      <c r="U68" s="158"/>
      <c r="V68" s="159"/>
      <c r="X68" s="68"/>
      <c r="Y68" s="68"/>
      <c r="Z68" s="68"/>
    </row>
    <row r="69" spans="5:26">
      <c r="F69" s="57"/>
      <c r="G69" s="57"/>
      <c r="H69" s="57"/>
      <c r="I69" s="57"/>
      <c r="J69" s="57"/>
      <c r="K69" s="57"/>
      <c r="L69" s="57"/>
      <c r="M69" s="57"/>
      <c r="N69" s="74"/>
      <c r="O69" s="63"/>
      <c r="P69" s="67"/>
      <c r="Q69" s="158"/>
      <c r="R69" s="158"/>
      <c r="S69" s="158"/>
      <c r="T69" s="158"/>
      <c r="U69" s="158"/>
      <c r="V69" s="159"/>
      <c r="X69" s="68"/>
      <c r="Y69" s="68"/>
      <c r="Z69" s="68"/>
    </row>
    <row r="70" spans="5:26">
      <c r="O70" s="63"/>
      <c r="P70" s="67"/>
      <c r="Q70" s="158"/>
      <c r="R70" s="158"/>
      <c r="S70" s="158"/>
      <c r="T70" s="158"/>
      <c r="U70" s="158"/>
      <c r="V70" s="159"/>
      <c r="X70" s="68"/>
      <c r="Y70" s="68"/>
      <c r="Z70" s="68"/>
    </row>
    <row r="71" spans="5:26">
      <c r="O71" s="63"/>
      <c r="P71" s="67"/>
      <c r="Q71" s="158"/>
      <c r="R71" s="158"/>
      <c r="S71" s="158"/>
      <c r="T71" s="158"/>
      <c r="U71" s="158"/>
      <c r="V71" s="159"/>
      <c r="X71" s="68"/>
      <c r="Y71" s="68"/>
      <c r="Z71" s="68"/>
    </row>
    <row r="72" spans="5:26">
      <c r="O72" s="63"/>
      <c r="P72" s="67"/>
      <c r="Q72" s="158"/>
      <c r="R72" s="158"/>
      <c r="S72" s="158"/>
      <c r="T72" s="158"/>
      <c r="U72" s="158"/>
      <c r="V72" s="159"/>
      <c r="X72" s="68"/>
      <c r="Y72" s="68"/>
      <c r="Z72" s="68"/>
    </row>
    <row r="73" spans="5:26">
      <c r="O73" s="63"/>
      <c r="P73" s="67"/>
      <c r="Q73" s="158"/>
      <c r="R73" s="158"/>
      <c r="S73" s="158"/>
      <c r="T73" s="158"/>
      <c r="U73" s="158"/>
      <c r="V73" s="159"/>
      <c r="X73" s="68"/>
      <c r="Y73" s="68"/>
      <c r="Z73" s="68"/>
    </row>
    <row r="74" spans="5:26">
      <c r="O74" s="63"/>
      <c r="P74" s="67"/>
      <c r="Q74" s="158"/>
      <c r="R74" s="158"/>
      <c r="S74" s="158"/>
      <c r="T74" s="158"/>
      <c r="U74" s="158"/>
      <c r="V74" s="159"/>
      <c r="X74" s="68"/>
      <c r="Y74" s="68"/>
      <c r="Z74" s="68"/>
    </row>
    <row r="75" spans="5:26">
      <c r="O75" s="63"/>
      <c r="P75" s="67"/>
      <c r="Q75" s="158"/>
      <c r="R75" s="158"/>
      <c r="S75" s="158"/>
      <c r="T75" s="158"/>
      <c r="U75" s="158"/>
      <c r="V75" s="159"/>
      <c r="X75" s="68"/>
      <c r="Y75" s="68"/>
      <c r="Z75" s="68"/>
    </row>
    <row r="76" spans="5:26">
      <c r="O76" s="63"/>
      <c r="P76" s="67"/>
      <c r="Q76" s="158"/>
      <c r="R76" s="158"/>
      <c r="S76" s="158"/>
      <c r="T76" s="158"/>
      <c r="U76" s="158"/>
      <c r="V76" s="159"/>
      <c r="X76" s="68"/>
      <c r="Y76" s="68"/>
      <c r="Z76" s="68"/>
    </row>
    <row r="77" spans="5:26">
      <c r="O77" s="63"/>
      <c r="P77" s="67"/>
      <c r="Q77" s="158"/>
      <c r="R77" s="158"/>
      <c r="S77" s="158"/>
      <c r="T77" s="158"/>
      <c r="U77" s="158"/>
      <c r="V77" s="159"/>
      <c r="X77" s="68"/>
      <c r="Y77" s="68"/>
      <c r="Z77" s="68"/>
    </row>
    <row r="78" spans="5:26">
      <c r="O78" s="63"/>
      <c r="P78" s="67"/>
      <c r="Q78" s="158"/>
      <c r="R78" s="158"/>
      <c r="S78" s="158"/>
      <c r="T78" s="158"/>
      <c r="U78" s="158"/>
      <c r="V78" s="159"/>
      <c r="X78" s="68"/>
      <c r="Y78" s="68"/>
      <c r="Z78" s="68"/>
    </row>
    <row r="79" spans="5:26">
      <c r="O79" s="63"/>
      <c r="P79" s="67"/>
      <c r="Q79" s="158"/>
      <c r="R79" s="158"/>
      <c r="S79" s="158"/>
      <c r="T79" s="158"/>
      <c r="U79" s="158"/>
      <c r="V79" s="159"/>
      <c r="X79" s="68"/>
      <c r="Y79" s="68"/>
      <c r="Z79" s="68"/>
    </row>
    <row r="80" spans="5:26">
      <c r="O80" s="63"/>
      <c r="P80" s="67"/>
      <c r="Q80" s="158"/>
      <c r="R80" s="158"/>
      <c r="S80" s="158"/>
      <c r="T80" s="158"/>
      <c r="U80" s="158"/>
      <c r="V80" s="159"/>
      <c r="X80" s="68"/>
      <c r="Y80" s="68"/>
      <c r="Z80" s="68"/>
    </row>
    <row r="81" spans="15:26">
      <c r="O81" s="63"/>
      <c r="P81" s="67"/>
      <c r="Q81" s="158"/>
      <c r="R81" s="158"/>
      <c r="S81" s="158"/>
      <c r="T81" s="158"/>
      <c r="U81" s="158"/>
      <c r="V81" s="159"/>
      <c r="X81" s="68"/>
      <c r="Y81" s="68"/>
      <c r="Z81" s="68"/>
    </row>
    <row r="82" spans="15:26">
      <c r="O82" s="63"/>
      <c r="P82" s="67"/>
      <c r="Q82" s="158"/>
      <c r="R82" s="158"/>
      <c r="S82" s="158"/>
      <c r="T82" s="158"/>
      <c r="U82" s="158"/>
      <c r="V82" s="159"/>
      <c r="X82" s="68"/>
      <c r="Y82" s="68"/>
      <c r="Z82" s="68"/>
    </row>
    <row r="83" spans="15:26">
      <c r="O83" s="63"/>
      <c r="P83" s="67"/>
      <c r="Q83" s="158"/>
      <c r="R83" s="158"/>
      <c r="S83" s="158"/>
      <c r="T83" s="158"/>
      <c r="U83" s="158"/>
      <c r="V83" s="159"/>
      <c r="X83" s="68"/>
      <c r="Y83" s="68"/>
      <c r="Z83" s="68"/>
    </row>
    <row r="84" spans="15:26">
      <c r="O84" s="64"/>
      <c r="P84" s="67"/>
      <c r="Q84" s="158"/>
      <c r="R84" s="158"/>
      <c r="S84" s="158"/>
      <c r="T84" s="158"/>
      <c r="U84" s="158"/>
      <c r="V84" s="159"/>
      <c r="X84" s="68"/>
      <c r="Y84" s="68"/>
      <c r="Z84" s="68"/>
    </row>
    <row r="85" spans="15:26">
      <c r="O85" s="64">
        <v>42248</v>
      </c>
      <c r="P85" s="67"/>
      <c r="Q85" s="158"/>
      <c r="R85" s="158"/>
      <c r="S85" s="158"/>
      <c r="T85" s="158"/>
      <c r="U85" s="158"/>
      <c r="V85" s="159"/>
      <c r="X85" s="68"/>
      <c r="Y85" s="68"/>
      <c r="Z85" s="68"/>
    </row>
    <row r="86" spans="15:26">
      <c r="O86" s="63"/>
      <c r="P86" s="67"/>
      <c r="Q86" s="158"/>
      <c r="R86" s="158"/>
      <c r="S86" s="158"/>
      <c r="T86" s="158"/>
      <c r="U86" s="158"/>
      <c r="V86" s="159"/>
      <c r="X86" s="68"/>
      <c r="Y86" s="68"/>
      <c r="Z86" s="68"/>
    </row>
    <row r="87" spans="15:26">
      <c r="O87" s="63"/>
      <c r="P87" s="67"/>
      <c r="Q87" s="158"/>
      <c r="R87" s="158"/>
      <c r="S87" s="158"/>
      <c r="T87" s="158"/>
      <c r="U87" s="158"/>
      <c r="V87" s="159"/>
      <c r="X87" s="68"/>
      <c r="Y87" s="68"/>
      <c r="Z87" s="68"/>
    </row>
    <row r="88" spans="15:26">
      <c r="O88" s="63"/>
      <c r="P88" s="67"/>
      <c r="Q88" s="158"/>
      <c r="R88" s="158"/>
      <c r="S88" s="158"/>
      <c r="T88" s="158"/>
      <c r="U88" s="158"/>
      <c r="V88" s="159"/>
      <c r="X88" s="68"/>
      <c r="Y88" s="68"/>
      <c r="Z88" s="68"/>
    </row>
    <row r="89" spans="15:26">
      <c r="O89" s="63"/>
      <c r="P89" s="67"/>
      <c r="Q89" s="158"/>
      <c r="R89" s="158"/>
      <c r="S89" s="158"/>
      <c r="T89" s="158"/>
      <c r="U89" s="158"/>
      <c r="V89" s="159"/>
      <c r="X89" s="68"/>
      <c r="Y89" s="68"/>
      <c r="Z89" s="68"/>
    </row>
    <row r="90" spans="15:26">
      <c r="O90" s="63"/>
      <c r="P90" s="67"/>
      <c r="Q90" s="158"/>
      <c r="R90" s="158"/>
      <c r="S90" s="158"/>
      <c r="T90" s="158"/>
      <c r="U90" s="158"/>
      <c r="V90" s="159"/>
      <c r="X90" s="68"/>
      <c r="Y90" s="68"/>
      <c r="Z90" s="68"/>
    </row>
    <row r="91" spans="15:26">
      <c r="O91" s="63"/>
      <c r="P91" s="67"/>
      <c r="Q91" s="158"/>
      <c r="R91" s="158"/>
      <c r="S91" s="158"/>
      <c r="T91" s="158"/>
      <c r="U91" s="158"/>
      <c r="V91" s="159"/>
      <c r="X91" s="68"/>
      <c r="Y91" s="68"/>
      <c r="Z91" s="68"/>
    </row>
    <row r="92" spans="15:26">
      <c r="O92" s="63"/>
      <c r="P92" s="67"/>
      <c r="Q92" s="158"/>
      <c r="R92" s="158"/>
      <c r="S92" s="158"/>
      <c r="T92" s="158"/>
      <c r="U92" s="158"/>
      <c r="V92" s="159"/>
      <c r="X92" s="68"/>
      <c r="Y92" s="68"/>
      <c r="Z92" s="68"/>
    </row>
    <row r="93" spans="15:26">
      <c r="O93" s="63"/>
      <c r="P93" s="67"/>
      <c r="Q93" s="158"/>
      <c r="R93" s="158"/>
      <c r="S93" s="158"/>
      <c r="T93" s="158"/>
      <c r="U93" s="158"/>
      <c r="V93" s="159"/>
      <c r="X93" s="68"/>
      <c r="Y93" s="68"/>
      <c r="Z93" s="68"/>
    </row>
    <row r="94" spans="15:26">
      <c r="O94" s="63"/>
      <c r="P94" s="67"/>
      <c r="Q94" s="158"/>
      <c r="R94" s="158"/>
      <c r="S94" s="158"/>
      <c r="T94" s="158"/>
      <c r="U94" s="158"/>
      <c r="V94" s="159"/>
      <c r="X94" s="68"/>
      <c r="Y94" s="68"/>
      <c r="Z94" s="68"/>
    </row>
    <row r="95" spans="15:26">
      <c r="O95" s="63"/>
      <c r="P95" s="67"/>
      <c r="Q95" s="158"/>
      <c r="R95" s="158"/>
      <c r="S95" s="158"/>
      <c r="T95" s="158"/>
      <c r="U95" s="158"/>
      <c r="V95" s="159"/>
      <c r="X95" s="68"/>
      <c r="Y95" s="68"/>
      <c r="Z95" s="68"/>
    </row>
    <row r="96" spans="15:26">
      <c r="O96" s="63"/>
      <c r="P96" s="67"/>
      <c r="Q96" s="158"/>
      <c r="R96" s="158"/>
      <c r="S96" s="158"/>
      <c r="T96" s="158"/>
      <c r="U96" s="158"/>
      <c r="V96" s="159"/>
      <c r="X96" s="68"/>
      <c r="Y96" s="68"/>
      <c r="Z96" s="68"/>
    </row>
    <row r="97" spans="15:26">
      <c r="O97" s="63"/>
      <c r="P97" s="67"/>
      <c r="Q97" s="158"/>
      <c r="R97" s="158"/>
      <c r="S97" s="158"/>
      <c r="T97" s="158"/>
      <c r="U97" s="158"/>
      <c r="V97" s="159"/>
      <c r="X97" s="68"/>
      <c r="Y97" s="68"/>
      <c r="Z97" s="68"/>
    </row>
    <row r="98" spans="15:26">
      <c r="O98" s="63"/>
      <c r="P98" s="67"/>
      <c r="Q98" s="158"/>
      <c r="R98" s="158"/>
      <c r="S98" s="158"/>
      <c r="T98" s="158"/>
      <c r="U98" s="158"/>
      <c r="V98" s="159"/>
      <c r="X98" s="68"/>
      <c r="Y98" s="68"/>
      <c r="Z98" s="68"/>
    </row>
    <row r="99" spans="15:26">
      <c r="O99" s="63"/>
      <c r="P99" s="67"/>
      <c r="Q99" s="158"/>
      <c r="R99" s="158"/>
      <c r="S99" s="158"/>
      <c r="T99" s="158"/>
      <c r="U99" s="158"/>
      <c r="V99" s="159"/>
      <c r="X99" s="68"/>
      <c r="Y99" s="68"/>
      <c r="Z99" s="68"/>
    </row>
    <row r="100" spans="15:26">
      <c r="O100" s="63"/>
      <c r="P100" s="67"/>
      <c r="Q100" s="158"/>
      <c r="R100" s="158"/>
      <c r="S100" s="158"/>
      <c r="T100" s="158"/>
      <c r="U100" s="158"/>
      <c r="V100" s="159"/>
      <c r="X100" s="68"/>
      <c r="Y100" s="68"/>
      <c r="Z100" s="68"/>
    </row>
    <row r="101" spans="15:26">
      <c r="O101" s="63"/>
      <c r="P101" s="67"/>
      <c r="Q101" s="158"/>
      <c r="R101" s="158"/>
      <c r="S101" s="158"/>
      <c r="T101" s="158"/>
      <c r="U101" s="158"/>
      <c r="V101" s="159"/>
      <c r="X101" s="68"/>
      <c r="Y101" s="68"/>
      <c r="Z101" s="68"/>
    </row>
    <row r="102" spans="15:26">
      <c r="O102" s="63"/>
      <c r="P102" s="67"/>
      <c r="Q102" s="158"/>
      <c r="R102" s="158"/>
      <c r="S102" s="158"/>
      <c r="T102" s="158"/>
      <c r="U102" s="158"/>
      <c r="V102" s="159"/>
      <c r="X102" s="68"/>
      <c r="Y102" s="68"/>
      <c r="Z102" s="68"/>
    </row>
    <row r="103" spans="15:26">
      <c r="O103" s="63"/>
      <c r="P103" s="67"/>
      <c r="Q103" s="158"/>
      <c r="R103" s="158"/>
      <c r="S103" s="158"/>
      <c r="T103" s="158"/>
      <c r="U103" s="158"/>
      <c r="V103" s="159"/>
      <c r="X103" s="68"/>
      <c r="Y103" s="68"/>
      <c r="Z103" s="68"/>
    </row>
    <row r="104" spans="15:26">
      <c r="O104" s="63"/>
      <c r="P104" s="67"/>
      <c r="Q104" s="158"/>
      <c r="R104" s="158"/>
      <c r="S104" s="158"/>
      <c r="T104" s="158"/>
      <c r="U104" s="158"/>
      <c r="V104" s="159"/>
      <c r="X104" s="68"/>
      <c r="Y104" s="68"/>
      <c r="Z104" s="68"/>
    </row>
    <row r="105" spans="15:26">
      <c r="O105" s="63"/>
      <c r="P105" s="67"/>
      <c r="Q105" s="158"/>
      <c r="R105" s="158"/>
      <c r="S105" s="158"/>
      <c r="T105" s="158"/>
      <c r="U105" s="158"/>
      <c r="V105" s="159"/>
      <c r="X105" s="68"/>
      <c r="Y105" s="68"/>
      <c r="Z105" s="68"/>
    </row>
    <row r="106" spans="15:26">
      <c r="O106" s="63"/>
      <c r="P106" s="67"/>
      <c r="Q106" s="158"/>
      <c r="R106" s="158"/>
      <c r="S106" s="158"/>
      <c r="T106" s="158"/>
      <c r="U106" s="158"/>
      <c r="V106" s="159"/>
      <c r="X106" s="68"/>
      <c r="Y106" s="68"/>
      <c r="Z106" s="68"/>
    </row>
    <row r="107" spans="15:26">
      <c r="O107" s="63"/>
      <c r="P107" s="67"/>
      <c r="Q107" s="158"/>
      <c r="R107" s="158"/>
      <c r="S107" s="158"/>
      <c r="T107" s="158"/>
      <c r="U107" s="158"/>
      <c r="V107" s="159"/>
      <c r="X107" s="68"/>
      <c r="Y107" s="68"/>
      <c r="Z107" s="68"/>
    </row>
    <row r="108" spans="15:26">
      <c r="O108" s="63"/>
      <c r="P108" s="67"/>
      <c r="Q108" s="158"/>
      <c r="R108" s="158"/>
      <c r="S108" s="158"/>
      <c r="T108" s="158"/>
      <c r="U108" s="158"/>
      <c r="V108" s="159"/>
      <c r="X108" s="68"/>
      <c r="Y108" s="68"/>
      <c r="Z108" s="68"/>
    </row>
    <row r="109" spans="15:26">
      <c r="O109" s="63"/>
      <c r="P109" s="67"/>
      <c r="Q109" s="158"/>
      <c r="R109" s="158"/>
      <c r="S109" s="158"/>
      <c r="T109" s="158"/>
      <c r="U109" s="158"/>
      <c r="V109" s="159"/>
      <c r="X109" s="68"/>
      <c r="Y109" s="68"/>
      <c r="Z109" s="68"/>
    </row>
    <row r="110" spans="15:26">
      <c r="O110" s="63"/>
      <c r="P110" s="67"/>
      <c r="Q110" s="158"/>
      <c r="R110" s="158"/>
      <c r="S110" s="158"/>
      <c r="T110" s="158"/>
      <c r="U110" s="158"/>
      <c r="V110" s="159"/>
      <c r="X110" s="68"/>
      <c r="Y110" s="68"/>
      <c r="Z110" s="68"/>
    </row>
    <row r="111" spans="15:26">
      <c r="O111" s="63"/>
      <c r="P111" s="67"/>
      <c r="Q111" s="158"/>
      <c r="R111" s="158"/>
      <c r="S111" s="158"/>
      <c r="T111" s="158"/>
      <c r="U111" s="158"/>
      <c r="V111" s="159"/>
      <c r="X111" s="68"/>
      <c r="Y111" s="68"/>
      <c r="Z111" s="68"/>
    </row>
    <row r="112" spans="15:26">
      <c r="O112" s="63"/>
      <c r="P112" s="67"/>
      <c r="Q112" s="158"/>
      <c r="R112" s="158"/>
      <c r="S112" s="158"/>
      <c r="T112" s="158"/>
      <c r="U112" s="158"/>
      <c r="V112" s="159"/>
      <c r="X112" s="68"/>
      <c r="Y112" s="68"/>
      <c r="Z112" s="68"/>
    </row>
    <row r="113" spans="15:26">
      <c r="O113" s="63"/>
      <c r="P113" s="67"/>
      <c r="Q113" s="158"/>
      <c r="R113" s="158"/>
      <c r="S113" s="158"/>
      <c r="T113" s="158"/>
      <c r="U113" s="158"/>
      <c r="V113" s="159"/>
      <c r="X113" s="68"/>
      <c r="Y113" s="68"/>
      <c r="Z113" s="68"/>
    </row>
    <row r="114" spans="15:26">
      <c r="O114" s="63"/>
      <c r="P114" s="67"/>
      <c r="Q114" s="158"/>
      <c r="R114" s="158"/>
      <c r="S114" s="158"/>
      <c r="T114" s="158"/>
      <c r="U114" s="158"/>
      <c r="V114" s="159"/>
      <c r="X114" s="68"/>
      <c r="Y114" s="68"/>
      <c r="Z114" s="68"/>
    </row>
    <row r="115" spans="15:26">
      <c r="O115" s="64">
        <v>42278</v>
      </c>
      <c r="P115" s="67"/>
      <c r="Q115" s="158"/>
      <c r="R115" s="158"/>
      <c r="S115" s="158"/>
      <c r="T115" s="158"/>
      <c r="U115" s="158"/>
      <c r="V115" s="159"/>
      <c r="X115" s="68"/>
      <c r="Y115" s="68"/>
      <c r="Z115" s="68"/>
    </row>
    <row r="116" spans="15:26">
      <c r="O116" s="64"/>
      <c r="P116" s="67"/>
      <c r="Q116" s="158"/>
      <c r="R116" s="158"/>
      <c r="S116" s="158"/>
      <c r="T116" s="158"/>
      <c r="U116" s="158"/>
      <c r="V116" s="159"/>
      <c r="X116" s="68"/>
      <c r="Y116" s="68"/>
      <c r="Z116" s="68"/>
    </row>
    <row r="117" spans="15:26">
      <c r="O117" s="63"/>
      <c r="P117" s="67"/>
      <c r="Q117" s="158"/>
      <c r="R117" s="158"/>
      <c r="S117" s="158"/>
      <c r="T117" s="158"/>
      <c r="U117" s="158"/>
      <c r="V117" s="159"/>
      <c r="X117" s="68"/>
      <c r="Y117" s="68"/>
      <c r="Z117" s="68"/>
    </row>
    <row r="118" spans="15:26">
      <c r="O118" s="63"/>
      <c r="P118" s="67"/>
      <c r="Q118" s="158"/>
      <c r="R118" s="158"/>
      <c r="S118" s="158"/>
      <c r="T118" s="158"/>
      <c r="U118" s="158"/>
      <c r="V118" s="159"/>
      <c r="X118" s="68"/>
      <c r="Y118" s="68"/>
      <c r="Z118" s="68"/>
    </row>
    <row r="119" spans="15:26">
      <c r="O119" s="63"/>
      <c r="P119" s="67"/>
      <c r="Q119" s="158"/>
      <c r="R119" s="158"/>
      <c r="S119" s="158"/>
      <c r="T119" s="158"/>
      <c r="U119" s="158"/>
      <c r="V119" s="159"/>
      <c r="X119" s="68"/>
      <c r="Y119" s="68"/>
      <c r="Z119" s="68"/>
    </row>
    <row r="120" spans="15:26">
      <c r="O120" s="63"/>
      <c r="P120" s="67"/>
      <c r="Q120" s="158"/>
      <c r="R120" s="158"/>
      <c r="S120" s="158"/>
      <c r="T120" s="158"/>
      <c r="U120" s="158"/>
      <c r="V120" s="159"/>
      <c r="X120" s="68"/>
      <c r="Y120" s="68"/>
      <c r="Z120" s="68"/>
    </row>
    <row r="121" spans="15:26">
      <c r="O121" s="63"/>
      <c r="P121" s="67"/>
      <c r="Q121" s="158"/>
      <c r="R121" s="158"/>
      <c r="S121" s="158"/>
      <c r="T121" s="158"/>
      <c r="U121" s="158"/>
      <c r="V121" s="159"/>
      <c r="X121" s="68"/>
      <c r="Y121" s="68"/>
      <c r="Z121" s="68"/>
    </row>
    <row r="122" spans="15:26">
      <c r="O122" s="63"/>
      <c r="P122" s="67"/>
      <c r="Q122" s="158"/>
      <c r="R122" s="158"/>
      <c r="S122" s="158"/>
      <c r="T122" s="158"/>
      <c r="U122" s="158"/>
      <c r="V122" s="159"/>
      <c r="X122" s="68"/>
      <c r="Y122" s="68"/>
      <c r="Z122" s="68"/>
    </row>
    <row r="123" spans="15:26">
      <c r="O123" s="63"/>
      <c r="P123" s="67"/>
      <c r="Q123" s="158"/>
      <c r="R123" s="158"/>
      <c r="S123" s="158"/>
      <c r="T123" s="158"/>
      <c r="U123" s="158"/>
      <c r="V123" s="159"/>
      <c r="X123" s="68"/>
      <c r="Y123" s="68"/>
      <c r="Z123" s="68"/>
    </row>
    <row r="124" spans="15:26">
      <c r="O124" s="63"/>
      <c r="P124" s="67"/>
      <c r="Q124" s="158"/>
      <c r="R124" s="158"/>
      <c r="S124" s="158"/>
      <c r="T124" s="158"/>
      <c r="U124" s="158"/>
      <c r="V124" s="159"/>
      <c r="X124" s="68"/>
      <c r="Y124" s="68"/>
      <c r="Z124" s="68"/>
    </row>
    <row r="125" spans="15:26">
      <c r="O125" s="63"/>
      <c r="P125" s="67"/>
      <c r="Q125" s="158"/>
      <c r="R125" s="158"/>
      <c r="S125" s="158"/>
      <c r="T125" s="158"/>
      <c r="U125" s="158"/>
      <c r="V125" s="159"/>
      <c r="X125" s="68"/>
      <c r="Y125" s="68"/>
      <c r="Z125" s="68"/>
    </row>
    <row r="126" spans="15:26">
      <c r="O126" s="63"/>
      <c r="P126" s="67"/>
      <c r="Q126" s="158"/>
      <c r="R126" s="158"/>
      <c r="S126" s="158"/>
      <c r="T126" s="158"/>
      <c r="U126" s="158"/>
      <c r="V126" s="159"/>
      <c r="X126" s="68"/>
      <c r="Y126" s="68"/>
      <c r="Z126" s="68"/>
    </row>
    <row r="127" spans="15:26">
      <c r="O127" s="63"/>
      <c r="P127" s="67"/>
      <c r="Q127" s="158"/>
      <c r="R127" s="158"/>
      <c r="S127" s="158"/>
      <c r="T127" s="158"/>
      <c r="U127" s="158"/>
      <c r="V127" s="159"/>
      <c r="X127" s="68"/>
      <c r="Y127" s="68"/>
      <c r="Z127" s="68"/>
    </row>
    <row r="128" spans="15:26">
      <c r="O128" s="63"/>
      <c r="P128" s="67"/>
      <c r="Q128" s="158"/>
      <c r="R128" s="158"/>
      <c r="S128" s="158"/>
      <c r="T128" s="158"/>
      <c r="U128" s="158"/>
      <c r="V128" s="159"/>
      <c r="X128" s="68"/>
      <c r="Y128" s="68"/>
      <c r="Z128" s="68"/>
    </row>
    <row r="129" spans="15:26">
      <c r="O129" s="63"/>
      <c r="P129" s="67"/>
      <c r="Q129" s="158"/>
      <c r="R129" s="158"/>
      <c r="S129" s="158"/>
      <c r="T129" s="158"/>
      <c r="U129" s="158"/>
      <c r="V129" s="159"/>
      <c r="X129" s="68"/>
      <c r="Y129" s="68"/>
      <c r="Z129" s="68"/>
    </row>
    <row r="130" spans="15:26">
      <c r="O130" s="63"/>
      <c r="P130" s="67"/>
      <c r="Q130" s="158"/>
      <c r="R130" s="158"/>
      <c r="S130" s="158"/>
      <c r="T130" s="158"/>
      <c r="U130" s="158"/>
      <c r="V130" s="159"/>
      <c r="X130" s="68"/>
      <c r="Y130" s="68"/>
      <c r="Z130" s="68"/>
    </row>
    <row r="131" spans="15:26">
      <c r="O131" s="63"/>
      <c r="P131" s="67"/>
      <c r="Q131" s="158"/>
      <c r="R131" s="158"/>
      <c r="S131" s="158"/>
      <c r="T131" s="158"/>
      <c r="U131" s="158"/>
      <c r="V131" s="159"/>
      <c r="X131" s="68"/>
      <c r="Y131" s="68"/>
      <c r="Z131" s="68"/>
    </row>
    <row r="132" spans="15:26">
      <c r="O132" s="63"/>
      <c r="P132" s="67"/>
      <c r="Q132" s="158"/>
      <c r="R132" s="158"/>
      <c r="S132" s="158"/>
      <c r="T132" s="158"/>
      <c r="U132" s="158"/>
      <c r="V132" s="159"/>
      <c r="X132" s="68"/>
      <c r="Y132" s="68"/>
      <c r="Z132" s="68"/>
    </row>
    <row r="133" spans="15:26">
      <c r="O133" s="63"/>
      <c r="P133" s="67"/>
      <c r="Q133" s="158"/>
      <c r="R133" s="158"/>
      <c r="S133" s="158"/>
      <c r="T133" s="158"/>
      <c r="U133" s="158"/>
      <c r="V133" s="159"/>
      <c r="X133" s="68"/>
      <c r="Y133" s="68"/>
      <c r="Z133" s="68"/>
    </row>
    <row r="134" spans="15:26">
      <c r="O134" s="63"/>
      <c r="P134" s="67"/>
      <c r="Q134" s="158"/>
      <c r="R134" s="158"/>
      <c r="S134" s="158"/>
      <c r="T134" s="158"/>
      <c r="U134" s="158"/>
      <c r="V134" s="159"/>
      <c r="X134" s="68"/>
      <c r="Y134" s="68"/>
      <c r="Z134" s="68"/>
    </row>
    <row r="135" spans="15:26">
      <c r="O135" s="63"/>
      <c r="P135" s="67"/>
      <c r="Q135" s="158"/>
      <c r="R135" s="158"/>
      <c r="S135" s="158"/>
      <c r="T135" s="158"/>
      <c r="U135" s="158"/>
      <c r="V135" s="159"/>
      <c r="X135" s="68"/>
      <c r="Y135" s="68"/>
      <c r="Z135" s="68"/>
    </row>
    <row r="136" spans="15:26">
      <c r="O136" s="63"/>
      <c r="P136" s="67"/>
      <c r="Q136" s="158"/>
      <c r="R136" s="158"/>
      <c r="S136" s="158"/>
      <c r="T136" s="158"/>
      <c r="U136" s="158"/>
      <c r="V136" s="159"/>
      <c r="X136" s="68"/>
      <c r="Y136" s="68"/>
      <c r="Z136" s="68"/>
    </row>
    <row r="137" spans="15:26">
      <c r="O137" s="63"/>
      <c r="P137" s="67"/>
      <c r="Q137" s="158"/>
      <c r="R137" s="158"/>
      <c r="S137" s="158"/>
      <c r="T137" s="158"/>
      <c r="U137" s="158"/>
      <c r="V137" s="159"/>
      <c r="X137" s="68"/>
      <c r="Y137" s="68"/>
      <c r="Z137" s="68"/>
    </row>
    <row r="138" spans="15:26">
      <c r="O138" s="63"/>
      <c r="P138" s="67"/>
      <c r="Q138" s="158"/>
      <c r="R138" s="158"/>
      <c r="S138" s="158"/>
      <c r="T138" s="158"/>
      <c r="U138" s="158"/>
      <c r="V138" s="159"/>
      <c r="X138" s="68"/>
      <c r="Y138" s="68"/>
      <c r="Z138" s="68"/>
    </row>
    <row r="139" spans="15:26">
      <c r="O139" s="63"/>
      <c r="P139" s="67"/>
      <c r="Q139" s="158"/>
      <c r="R139" s="158"/>
      <c r="S139" s="158"/>
      <c r="T139" s="158"/>
      <c r="U139" s="158"/>
      <c r="V139" s="159"/>
      <c r="X139" s="68"/>
      <c r="Y139" s="68"/>
      <c r="Z139" s="68"/>
    </row>
    <row r="140" spans="15:26">
      <c r="O140" s="63"/>
      <c r="P140" s="67"/>
      <c r="Q140" s="158"/>
      <c r="R140" s="158"/>
      <c r="S140" s="158"/>
      <c r="T140" s="158"/>
      <c r="U140" s="158"/>
      <c r="V140" s="159"/>
      <c r="X140" s="68"/>
      <c r="Y140" s="68"/>
      <c r="Z140" s="68"/>
    </row>
    <row r="141" spans="15:26">
      <c r="O141" s="63"/>
      <c r="P141" s="67"/>
      <c r="Q141" s="158"/>
      <c r="R141" s="158"/>
      <c r="S141" s="158"/>
      <c r="T141" s="158"/>
      <c r="U141" s="158"/>
      <c r="V141" s="159"/>
      <c r="X141" s="68"/>
      <c r="Y141" s="68"/>
      <c r="Z141" s="68"/>
    </row>
    <row r="142" spans="15:26">
      <c r="O142" s="63"/>
      <c r="P142" s="67"/>
      <c r="Q142" s="158"/>
      <c r="R142" s="158"/>
      <c r="S142" s="158"/>
      <c r="T142" s="158"/>
      <c r="U142" s="158"/>
      <c r="V142" s="159"/>
      <c r="X142" s="68"/>
      <c r="Y142" s="68"/>
      <c r="Z142" s="68"/>
    </row>
    <row r="143" spans="15:26">
      <c r="O143" s="63"/>
      <c r="P143" s="67"/>
      <c r="Q143" s="158"/>
      <c r="R143" s="158"/>
      <c r="S143" s="158"/>
      <c r="T143" s="158"/>
      <c r="U143" s="158"/>
      <c r="V143" s="159"/>
      <c r="X143" s="68"/>
      <c r="Y143" s="68"/>
      <c r="Z143" s="68"/>
    </row>
    <row r="144" spans="15:26">
      <c r="O144" s="63"/>
      <c r="P144" s="67"/>
      <c r="Q144" s="158"/>
      <c r="R144" s="158"/>
      <c r="S144" s="158"/>
      <c r="T144" s="158"/>
      <c r="U144" s="158"/>
      <c r="V144" s="159"/>
      <c r="X144" s="68"/>
      <c r="Y144" s="68"/>
      <c r="Z144" s="68"/>
    </row>
    <row r="145" spans="15:26">
      <c r="O145" s="63"/>
      <c r="P145" s="67"/>
      <c r="Q145" s="158"/>
      <c r="R145" s="158"/>
      <c r="S145" s="158"/>
      <c r="T145" s="158"/>
      <c r="U145" s="158"/>
      <c r="V145" s="159"/>
      <c r="X145" s="68"/>
      <c r="Y145" s="68"/>
      <c r="Z145" s="68"/>
    </row>
    <row r="146" spans="15:26">
      <c r="O146" s="64">
        <v>42309</v>
      </c>
      <c r="P146" s="67"/>
      <c r="Q146" s="158"/>
      <c r="R146" s="158"/>
      <c r="S146" s="158"/>
      <c r="T146" s="158"/>
      <c r="U146" s="158"/>
      <c r="V146" s="159"/>
      <c r="X146" s="68"/>
      <c r="Y146" s="68"/>
      <c r="Z146" s="68"/>
    </row>
    <row r="147" spans="15:26">
      <c r="O147" s="64"/>
      <c r="P147" s="67"/>
      <c r="Q147" s="158"/>
      <c r="R147" s="158"/>
      <c r="S147" s="158"/>
      <c r="T147" s="158"/>
      <c r="U147" s="158"/>
      <c r="V147" s="159"/>
      <c r="X147" s="68"/>
      <c r="Y147" s="68"/>
      <c r="Z147" s="68"/>
    </row>
    <row r="148" spans="15:26">
      <c r="O148" s="63"/>
      <c r="P148" s="67"/>
      <c r="Q148" s="158"/>
      <c r="R148" s="158"/>
      <c r="S148" s="158"/>
      <c r="T148" s="158"/>
      <c r="U148" s="158"/>
      <c r="V148" s="159"/>
      <c r="X148" s="68"/>
      <c r="Y148" s="68"/>
      <c r="Z148" s="68"/>
    </row>
    <row r="149" spans="15:26">
      <c r="O149" s="63"/>
      <c r="P149" s="67"/>
      <c r="Q149" s="158"/>
      <c r="R149" s="158"/>
      <c r="S149" s="158"/>
      <c r="T149" s="158"/>
      <c r="U149" s="158"/>
      <c r="V149" s="159"/>
      <c r="X149" s="68"/>
      <c r="Y149" s="68"/>
      <c r="Z149" s="68"/>
    </row>
    <row r="150" spans="15:26">
      <c r="O150" s="63"/>
      <c r="P150" s="67"/>
      <c r="Q150" s="158"/>
      <c r="R150" s="158"/>
      <c r="S150" s="158"/>
      <c r="T150" s="158"/>
      <c r="U150" s="158"/>
      <c r="V150" s="159"/>
      <c r="X150" s="68"/>
      <c r="Y150" s="68"/>
      <c r="Z150" s="68"/>
    </row>
    <row r="151" spans="15:26">
      <c r="O151" s="63"/>
      <c r="P151" s="67"/>
      <c r="Q151" s="158"/>
      <c r="R151" s="158"/>
      <c r="S151" s="158"/>
      <c r="T151" s="158"/>
      <c r="U151" s="158"/>
      <c r="V151" s="159"/>
      <c r="X151" s="68"/>
      <c r="Y151" s="68"/>
      <c r="Z151" s="68"/>
    </row>
    <row r="152" spans="15:26">
      <c r="O152" s="63"/>
      <c r="P152" s="67"/>
      <c r="Q152" s="158"/>
      <c r="R152" s="158"/>
      <c r="S152" s="158"/>
      <c r="T152" s="158"/>
      <c r="U152" s="158"/>
      <c r="V152" s="159"/>
      <c r="X152" s="68"/>
      <c r="Y152" s="68"/>
      <c r="Z152" s="68"/>
    </row>
    <row r="153" spans="15:26">
      <c r="O153" s="63"/>
      <c r="P153" s="67"/>
      <c r="Q153" s="158"/>
      <c r="R153" s="158"/>
      <c r="S153" s="158"/>
      <c r="T153" s="158"/>
      <c r="U153" s="158"/>
      <c r="V153" s="159"/>
      <c r="X153" s="68"/>
      <c r="Y153" s="68"/>
      <c r="Z153" s="68"/>
    </row>
    <row r="154" spans="15:26">
      <c r="O154" s="63"/>
      <c r="P154" s="67"/>
      <c r="Q154" s="158"/>
      <c r="R154" s="158"/>
      <c r="S154" s="158"/>
      <c r="T154" s="158"/>
      <c r="U154" s="158"/>
      <c r="V154" s="159"/>
      <c r="X154" s="68"/>
      <c r="Y154" s="68"/>
      <c r="Z154" s="68"/>
    </row>
    <row r="155" spans="15:26">
      <c r="O155" s="63"/>
      <c r="P155" s="67"/>
      <c r="Q155" s="158"/>
      <c r="R155" s="158"/>
      <c r="S155" s="158"/>
      <c r="T155" s="158"/>
      <c r="U155" s="158"/>
      <c r="V155" s="159"/>
      <c r="X155" s="68"/>
      <c r="Y155" s="68"/>
      <c r="Z155" s="68"/>
    </row>
    <row r="156" spans="15:26">
      <c r="O156" s="63"/>
      <c r="P156" s="67"/>
      <c r="Q156" s="158"/>
      <c r="R156" s="158"/>
      <c r="S156" s="158"/>
      <c r="T156" s="158"/>
      <c r="U156" s="158"/>
      <c r="V156" s="159"/>
      <c r="X156" s="68"/>
      <c r="Y156" s="68"/>
      <c r="Z156" s="68"/>
    </row>
    <row r="157" spans="15:26">
      <c r="O157" s="63"/>
      <c r="P157" s="67"/>
      <c r="Q157" s="158"/>
      <c r="R157" s="158"/>
      <c r="S157" s="158"/>
      <c r="T157" s="158"/>
      <c r="U157" s="158"/>
      <c r="V157" s="159"/>
      <c r="X157" s="68"/>
      <c r="Y157" s="68"/>
      <c r="Z157" s="68"/>
    </row>
    <row r="158" spans="15:26">
      <c r="O158" s="63"/>
      <c r="P158" s="67"/>
      <c r="Q158" s="158"/>
      <c r="R158" s="158"/>
      <c r="S158" s="158"/>
      <c r="T158" s="158"/>
      <c r="U158" s="158"/>
      <c r="V158" s="159"/>
      <c r="X158" s="68"/>
      <c r="Y158" s="68"/>
      <c r="Z158" s="68"/>
    </row>
    <row r="159" spans="15:26">
      <c r="O159" s="63"/>
      <c r="P159" s="67"/>
      <c r="Q159" s="158"/>
      <c r="R159" s="158"/>
      <c r="S159" s="158"/>
      <c r="T159" s="158"/>
      <c r="U159" s="158"/>
      <c r="V159" s="159"/>
      <c r="X159" s="68"/>
      <c r="Y159" s="68"/>
      <c r="Z159" s="68"/>
    </row>
    <row r="160" spans="15:26">
      <c r="O160" s="63"/>
      <c r="P160" s="67"/>
      <c r="Q160" s="158"/>
      <c r="R160" s="158"/>
      <c r="S160" s="158"/>
      <c r="T160" s="158"/>
      <c r="U160" s="158"/>
      <c r="V160" s="159"/>
      <c r="X160" s="68"/>
      <c r="Y160" s="68"/>
      <c r="Z160" s="68"/>
    </row>
    <row r="161" spans="15:26">
      <c r="O161" s="63"/>
      <c r="P161" s="67"/>
      <c r="Q161" s="158"/>
      <c r="R161" s="158"/>
      <c r="S161" s="158"/>
      <c r="T161" s="158"/>
      <c r="U161" s="158"/>
      <c r="V161" s="159"/>
      <c r="X161" s="68"/>
      <c r="Y161" s="68"/>
      <c r="Z161" s="68"/>
    </row>
    <row r="162" spans="15:26">
      <c r="O162" s="63"/>
      <c r="P162" s="67"/>
      <c r="Q162" s="158"/>
      <c r="R162" s="158"/>
      <c r="S162" s="158"/>
      <c r="T162" s="158"/>
      <c r="U162" s="158"/>
      <c r="V162" s="159"/>
      <c r="X162" s="68"/>
      <c r="Y162" s="68"/>
      <c r="Z162" s="68"/>
    </row>
    <row r="163" spans="15:26">
      <c r="O163" s="63"/>
      <c r="P163" s="67"/>
      <c r="Q163" s="158"/>
      <c r="R163" s="158"/>
      <c r="S163" s="158"/>
      <c r="T163" s="158"/>
      <c r="U163" s="158"/>
      <c r="V163" s="159"/>
      <c r="X163" s="68"/>
      <c r="Y163" s="68"/>
      <c r="Z163" s="68"/>
    </row>
    <row r="164" spans="15:26">
      <c r="O164" s="63"/>
      <c r="P164" s="67"/>
      <c r="Q164" s="158"/>
      <c r="R164" s="158"/>
      <c r="S164" s="158"/>
      <c r="T164" s="158"/>
      <c r="U164" s="158"/>
      <c r="V164" s="159"/>
      <c r="X164" s="68"/>
      <c r="Y164" s="68"/>
      <c r="Z164" s="68"/>
    </row>
    <row r="165" spans="15:26">
      <c r="O165" s="63"/>
      <c r="P165" s="67"/>
      <c r="Q165" s="158"/>
      <c r="R165" s="158"/>
      <c r="S165" s="158"/>
      <c r="T165" s="158"/>
      <c r="U165" s="158"/>
      <c r="V165" s="159"/>
      <c r="X165" s="68"/>
      <c r="Y165" s="68"/>
      <c r="Z165" s="68"/>
    </row>
    <row r="166" spans="15:26">
      <c r="O166" s="63"/>
      <c r="P166" s="67"/>
      <c r="Q166" s="158"/>
      <c r="R166" s="158"/>
      <c r="S166" s="158"/>
      <c r="T166" s="158"/>
      <c r="U166" s="158"/>
      <c r="V166" s="159"/>
      <c r="X166" s="68"/>
      <c r="Y166" s="68"/>
      <c r="Z166" s="68"/>
    </row>
    <row r="167" spans="15:26">
      <c r="O167" s="63"/>
      <c r="P167" s="67"/>
      <c r="Q167" s="158"/>
      <c r="R167" s="158"/>
      <c r="S167" s="158"/>
      <c r="T167" s="158"/>
      <c r="U167" s="158"/>
      <c r="V167" s="159"/>
      <c r="X167" s="68"/>
      <c r="Y167" s="68"/>
      <c r="Z167" s="68"/>
    </row>
    <row r="168" spans="15:26">
      <c r="O168" s="63"/>
      <c r="P168" s="67"/>
      <c r="Q168" s="158"/>
      <c r="R168" s="158"/>
      <c r="S168" s="158"/>
      <c r="T168" s="158"/>
      <c r="U168" s="158"/>
      <c r="V168" s="159"/>
      <c r="X168" s="68"/>
      <c r="Y168" s="68"/>
      <c r="Z168" s="68"/>
    </row>
    <row r="169" spans="15:26">
      <c r="O169" s="63"/>
      <c r="P169" s="67"/>
      <c r="Q169" s="158"/>
      <c r="R169" s="158"/>
      <c r="S169" s="158"/>
      <c r="T169" s="158"/>
      <c r="U169" s="158"/>
      <c r="V169" s="159"/>
      <c r="X169" s="68"/>
      <c r="Y169" s="68"/>
      <c r="Z169" s="68"/>
    </row>
    <row r="170" spans="15:26">
      <c r="O170" s="63"/>
      <c r="P170" s="67"/>
      <c r="Q170" s="158"/>
      <c r="R170" s="158"/>
      <c r="S170" s="158"/>
      <c r="T170" s="158"/>
      <c r="U170" s="158"/>
      <c r="V170" s="159"/>
      <c r="X170" s="68"/>
      <c r="Y170" s="68"/>
      <c r="Z170" s="68"/>
    </row>
    <row r="171" spans="15:26">
      <c r="O171" s="63"/>
      <c r="P171" s="67"/>
      <c r="Q171" s="158"/>
      <c r="R171" s="158"/>
      <c r="S171" s="158"/>
      <c r="T171" s="158"/>
      <c r="U171" s="158"/>
      <c r="V171" s="159"/>
      <c r="X171" s="68"/>
      <c r="Y171" s="68"/>
      <c r="Z171" s="68"/>
    </row>
    <row r="172" spans="15:26">
      <c r="O172" s="63"/>
      <c r="P172" s="67"/>
      <c r="Q172" s="158"/>
      <c r="R172" s="158"/>
      <c r="S172" s="158"/>
      <c r="T172" s="158"/>
      <c r="U172" s="158"/>
      <c r="V172" s="159"/>
      <c r="X172" s="68"/>
      <c r="Y172" s="68"/>
      <c r="Z172" s="68"/>
    </row>
    <row r="173" spans="15:26">
      <c r="O173" s="63"/>
      <c r="P173" s="67"/>
      <c r="Q173" s="158"/>
      <c r="R173" s="158"/>
      <c r="S173" s="158"/>
      <c r="T173" s="158"/>
      <c r="U173" s="158"/>
      <c r="V173" s="159"/>
      <c r="X173" s="68"/>
      <c r="Y173" s="68"/>
      <c r="Z173" s="68"/>
    </row>
    <row r="174" spans="15:26">
      <c r="O174" s="63"/>
      <c r="P174" s="67"/>
      <c r="Q174" s="158"/>
      <c r="R174" s="158"/>
      <c r="S174" s="158"/>
      <c r="T174" s="158"/>
      <c r="U174" s="158"/>
      <c r="V174" s="159"/>
      <c r="X174" s="68"/>
      <c r="Y174" s="68"/>
      <c r="Z174" s="68"/>
    </row>
    <row r="175" spans="15:26">
      <c r="O175" s="63"/>
      <c r="P175" s="67"/>
      <c r="Q175" s="158"/>
      <c r="R175" s="158"/>
      <c r="S175" s="158"/>
      <c r="T175" s="158"/>
      <c r="U175" s="158"/>
      <c r="V175" s="159"/>
      <c r="X175" s="68"/>
      <c r="Y175" s="68"/>
      <c r="Z175" s="68"/>
    </row>
    <row r="176" spans="15:26">
      <c r="O176" s="64">
        <v>42339</v>
      </c>
      <c r="P176" s="67"/>
      <c r="Q176" s="158"/>
      <c r="R176" s="158"/>
      <c r="S176" s="158"/>
      <c r="T176" s="158"/>
      <c r="U176" s="158"/>
      <c r="V176" s="159"/>
      <c r="X176" s="68"/>
      <c r="Y176" s="68"/>
      <c r="Z176" s="68"/>
    </row>
    <row r="177" spans="15:26">
      <c r="O177" s="64"/>
      <c r="P177" s="67"/>
      <c r="Q177" s="158"/>
      <c r="R177" s="158"/>
      <c r="S177" s="158"/>
      <c r="T177" s="158"/>
      <c r="U177" s="158"/>
      <c r="V177" s="159"/>
      <c r="X177" s="68"/>
      <c r="Y177" s="68"/>
      <c r="Z177" s="68"/>
    </row>
    <row r="178" spans="15:26">
      <c r="O178" s="63"/>
      <c r="P178" s="67"/>
      <c r="Q178" s="158"/>
      <c r="R178" s="158"/>
      <c r="S178" s="158"/>
      <c r="T178" s="158"/>
      <c r="U178" s="158"/>
      <c r="V178" s="159"/>
      <c r="X178" s="68"/>
      <c r="Y178" s="68"/>
      <c r="Z178" s="68"/>
    </row>
    <row r="179" spans="15:26">
      <c r="O179" s="63"/>
      <c r="P179" s="67"/>
      <c r="Q179" s="158"/>
      <c r="R179" s="158"/>
      <c r="S179" s="158"/>
      <c r="T179" s="158"/>
      <c r="U179" s="158"/>
      <c r="V179" s="159"/>
      <c r="X179" s="68"/>
      <c r="Y179" s="68"/>
      <c r="Z179" s="68"/>
    </row>
    <row r="180" spans="15:26">
      <c r="O180" s="63"/>
      <c r="P180" s="67"/>
      <c r="Q180" s="158"/>
      <c r="R180" s="158"/>
      <c r="S180" s="158"/>
      <c r="T180" s="158"/>
      <c r="U180" s="158"/>
      <c r="V180" s="159"/>
      <c r="X180" s="68"/>
      <c r="Y180" s="68"/>
      <c r="Z180" s="68"/>
    </row>
    <row r="181" spans="15:26">
      <c r="O181" s="63"/>
      <c r="P181" s="67"/>
      <c r="Q181" s="158"/>
      <c r="R181" s="158"/>
      <c r="S181" s="158"/>
      <c r="T181" s="158"/>
      <c r="U181" s="158"/>
      <c r="V181" s="159"/>
      <c r="X181" s="68"/>
      <c r="Y181" s="68"/>
      <c r="Z181" s="68"/>
    </row>
    <row r="182" spans="15:26">
      <c r="O182" s="63"/>
      <c r="P182" s="67"/>
      <c r="Q182" s="158"/>
      <c r="R182" s="158"/>
      <c r="S182" s="158"/>
      <c r="T182" s="158"/>
      <c r="U182" s="158"/>
      <c r="V182" s="159"/>
      <c r="X182" s="68"/>
      <c r="Y182" s="68"/>
      <c r="Z182" s="68"/>
    </row>
    <row r="183" spans="15:26">
      <c r="O183" s="63"/>
      <c r="P183" s="67"/>
      <c r="Q183" s="158"/>
      <c r="R183" s="158"/>
      <c r="S183" s="158"/>
      <c r="T183" s="158"/>
      <c r="U183" s="158"/>
      <c r="V183" s="159"/>
      <c r="X183" s="68"/>
      <c r="Y183" s="68"/>
      <c r="Z183" s="68"/>
    </row>
    <row r="184" spans="15:26">
      <c r="O184" s="63"/>
      <c r="P184" s="67"/>
      <c r="Q184" s="158"/>
      <c r="R184" s="158"/>
      <c r="S184" s="158"/>
      <c r="T184" s="158"/>
      <c r="U184" s="158"/>
      <c r="V184" s="159"/>
      <c r="X184" s="68"/>
      <c r="Y184" s="68"/>
      <c r="Z184" s="68"/>
    </row>
    <row r="185" spans="15:26">
      <c r="O185" s="63"/>
      <c r="P185" s="67"/>
      <c r="Q185" s="158"/>
      <c r="R185" s="158"/>
      <c r="S185" s="158"/>
      <c r="T185" s="158"/>
      <c r="U185" s="158"/>
      <c r="V185" s="159"/>
      <c r="X185" s="68"/>
      <c r="Y185" s="68"/>
      <c r="Z185" s="68"/>
    </row>
    <row r="186" spans="15:26">
      <c r="O186" s="63"/>
      <c r="P186" s="67"/>
      <c r="Q186" s="158"/>
      <c r="R186" s="158"/>
      <c r="S186" s="158"/>
      <c r="T186" s="158"/>
      <c r="U186" s="158"/>
      <c r="V186" s="159"/>
      <c r="X186" s="68"/>
      <c r="Y186" s="68"/>
      <c r="Z186" s="68"/>
    </row>
    <row r="187" spans="15:26">
      <c r="O187" s="63"/>
      <c r="P187" s="67"/>
      <c r="Q187" s="158"/>
      <c r="R187" s="158"/>
      <c r="S187" s="158"/>
      <c r="T187" s="158"/>
      <c r="U187" s="158"/>
      <c r="V187" s="159"/>
      <c r="X187" s="68"/>
      <c r="Y187" s="68"/>
      <c r="Z187" s="68"/>
    </row>
    <row r="188" spans="15:26">
      <c r="O188" s="63"/>
      <c r="P188" s="67"/>
      <c r="Q188" s="158"/>
      <c r="R188" s="158"/>
      <c r="S188" s="158"/>
      <c r="T188" s="158"/>
      <c r="U188" s="158"/>
      <c r="V188" s="159"/>
      <c r="X188" s="68"/>
      <c r="Y188" s="68"/>
      <c r="Z188" s="68"/>
    </row>
    <row r="189" spans="15:26">
      <c r="O189" s="63"/>
      <c r="P189" s="67"/>
      <c r="Q189" s="158"/>
      <c r="R189" s="158"/>
      <c r="S189" s="158"/>
      <c r="T189" s="158"/>
      <c r="U189" s="158"/>
      <c r="V189" s="159"/>
      <c r="X189" s="68"/>
      <c r="Y189" s="68"/>
      <c r="Z189" s="68"/>
    </row>
    <row r="190" spans="15:26">
      <c r="O190" s="63"/>
      <c r="P190" s="67"/>
      <c r="Q190" s="158"/>
      <c r="R190" s="158"/>
      <c r="S190" s="158"/>
      <c r="T190" s="158"/>
      <c r="U190" s="158"/>
      <c r="V190" s="159"/>
      <c r="X190" s="68"/>
      <c r="Y190" s="68"/>
      <c r="Z190" s="68"/>
    </row>
    <row r="191" spans="15:26">
      <c r="O191" s="63"/>
      <c r="P191" s="67"/>
      <c r="Q191" s="158"/>
      <c r="R191" s="158"/>
      <c r="S191" s="158"/>
      <c r="T191" s="158"/>
      <c r="U191" s="158"/>
      <c r="V191" s="159"/>
      <c r="X191" s="68"/>
      <c r="Y191" s="68"/>
      <c r="Z191" s="68"/>
    </row>
    <row r="192" spans="15:26">
      <c r="O192" s="63"/>
      <c r="P192" s="67"/>
      <c r="Q192" s="158"/>
      <c r="R192" s="158"/>
      <c r="S192" s="158"/>
      <c r="T192" s="158"/>
      <c r="U192" s="158"/>
      <c r="V192" s="159"/>
      <c r="X192" s="68"/>
      <c r="Y192" s="68"/>
      <c r="Z192" s="68"/>
    </row>
    <row r="193" spans="15:26">
      <c r="O193" s="63"/>
      <c r="P193" s="67"/>
      <c r="Q193" s="158"/>
      <c r="R193" s="158"/>
      <c r="S193" s="158"/>
      <c r="T193" s="158"/>
      <c r="U193" s="158"/>
      <c r="V193" s="159"/>
      <c r="X193" s="68"/>
      <c r="Y193" s="68"/>
      <c r="Z193" s="68"/>
    </row>
    <row r="194" spans="15:26">
      <c r="O194" s="63"/>
      <c r="P194" s="67"/>
      <c r="Q194" s="158"/>
      <c r="R194" s="158"/>
      <c r="S194" s="158"/>
      <c r="T194" s="158"/>
      <c r="U194" s="158"/>
      <c r="V194" s="159"/>
      <c r="X194" s="68"/>
      <c r="Y194" s="68"/>
      <c r="Z194" s="68"/>
    </row>
    <row r="195" spans="15:26">
      <c r="O195" s="63"/>
      <c r="P195" s="67"/>
      <c r="Q195" s="158"/>
      <c r="R195" s="158"/>
      <c r="S195" s="158"/>
      <c r="T195" s="158"/>
      <c r="U195" s="158"/>
      <c r="V195" s="159"/>
      <c r="X195" s="68"/>
      <c r="Y195" s="68"/>
      <c r="Z195" s="68"/>
    </row>
    <row r="196" spans="15:26">
      <c r="O196" s="63"/>
      <c r="P196" s="67"/>
      <c r="Q196" s="158"/>
      <c r="R196" s="158"/>
      <c r="S196" s="158"/>
      <c r="T196" s="158"/>
      <c r="U196" s="158"/>
      <c r="V196" s="159"/>
      <c r="X196" s="68"/>
      <c r="Y196" s="68"/>
      <c r="Z196" s="68"/>
    </row>
    <row r="197" spans="15:26">
      <c r="O197" s="63"/>
      <c r="P197" s="67"/>
      <c r="Q197" s="158"/>
      <c r="R197" s="158"/>
      <c r="S197" s="158"/>
      <c r="T197" s="158"/>
      <c r="U197" s="158"/>
      <c r="V197" s="159"/>
      <c r="X197" s="68"/>
      <c r="Y197" s="68"/>
      <c r="Z197" s="68"/>
    </row>
    <row r="198" spans="15:26">
      <c r="O198" s="63"/>
      <c r="P198" s="67"/>
      <c r="Q198" s="158"/>
      <c r="R198" s="158"/>
      <c r="S198" s="158"/>
      <c r="T198" s="158"/>
      <c r="U198" s="158"/>
      <c r="V198" s="159"/>
      <c r="X198" s="68"/>
      <c r="Y198" s="68"/>
      <c r="Z198" s="68"/>
    </row>
    <row r="199" spans="15:26">
      <c r="O199" s="63"/>
      <c r="P199" s="67"/>
      <c r="Q199" s="158"/>
      <c r="R199" s="158"/>
      <c r="S199" s="158"/>
      <c r="T199" s="158"/>
      <c r="U199" s="158"/>
      <c r="V199" s="159"/>
      <c r="X199" s="68"/>
      <c r="Y199" s="68"/>
      <c r="Z199" s="68"/>
    </row>
    <row r="200" spans="15:26">
      <c r="O200" s="63"/>
      <c r="P200" s="67"/>
      <c r="Q200" s="158"/>
      <c r="R200" s="158"/>
      <c r="S200" s="158"/>
      <c r="T200" s="158"/>
      <c r="U200" s="158"/>
      <c r="V200" s="159"/>
      <c r="X200" s="68"/>
      <c r="Y200" s="68"/>
      <c r="Z200" s="68"/>
    </row>
    <row r="201" spans="15:26">
      <c r="O201" s="63"/>
      <c r="P201" s="67"/>
      <c r="Q201" s="158"/>
      <c r="R201" s="158"/>
      <c r="S201" s="158"/>
      <c r="T201" s="158"/>
      <c r="U201" s="158"/>
      <c r="V201" s="159"/>
      <c r="X201" s="68"/>
      <c r="Y201" s="68"/>
      <c r="Z201" s="68"/>
    </row>
    <row r="202" spans="15:26">
      <c r="O202" s="63"/>
      <c r="P202" s="67"/>
      <c r="Q202" s="158"/>
      <c r="R202" s="158"/>
      <c r="S202" s="158"/>
      <c r="T202" s="158"/>
      <c r="U202" s="158"/>
      <c r="V202" s="159"/>
      <c r="X202" s="68"/>
      <c r="Y202" s="68"/>
      <c r="Z202" s="68"/>
    </row>
    <row r="203" spans="15:26">
      <c r="O203" s="63"/>
      <c r="P203" s="67"/>
      <c r="Q203" s="158"/>
      <c r="R203" s="158"/>
      <c r="S203" s="158"/>
      <c r="T203" s="158"/>
      <c r="U203" s="158"/>
      <c r="V203" s="159"/>
      <c r="X203" s="68"/>
      <c r="Y203" s="68"/>
      <c r="Z203" s="68"/>
    </row>
    <row r="204" spans="15:26">
      <c r="O204" s="63"/>
      <c r="P204" s="67"/>
      <c r="Q204" s="158"/>
      <c r="R204" s="158"/>
      <c r="S204" s="158"/>
      <c r="T204" s="158"/>
      <c r="U204" s="158"/>
      <c r="V204" s="159"/>
      <c r="X204" s="68"/>
      <c r="Y204" s="68"/>
      <c r="Z204" s="68"/>
    </row>
    <row r="205" spans="15:26">
      <c r="O205" s="63"/>
      <c r="P205" s="67"/>
      <c r="Q205" s="158"/>
      <c r="R205" s="158"/>
      <c r="S205" s="158"/>
      <c r="T205" s="158"/>
      <c r="U205" s="158"/>
      <c r="V205" s="159"/>
      <c r="X205" s="68"/>
      <c r="Y205" s="68"/>
      <c r="Z205" s="68"/>
    </row>
    <row r="206" spans="15:26">
      <c r="O206" s="63"/>
      <c r="P206" s="67"/>
      <c r="Q206" s="158"/>
      <c r="R206" s="158"/>
      <c r="S206" s="158"/>
      <c r="T206" s="158"/>
      <c r="U206" s="158"/>
      <c r="V206" s="159"/>
      <c r="X206" s="68"/>
      <c r="Y206" s="68"/>
      <c r="Z206" s="68"/>
    </row>
    <row r="207" spans="15:26">
      <c r="O207" s="64">
        <v>42370</v>
      </c>
      <c r="P207" s="67"/>
      <c r="Q207" s="158"/>
      <c r="R207" s="158"/>
      <c r="S207" s="158"/>
      <c r="T207" s="158"/>
      <c r="U207" s="158"/>
      <c r="V207" s="159"/>
      <c r="X207" s="68"/>
      <c r="Y207" s="68"/>
      <c r="Z207" s="68"/>
    </row>
    <row r="208" spans="15:26">
      <c r="O208" s="64"/>
      <c r="P208" s="67"/>
      <c r="Q208" s="158"/>
      <c r="R208" s="158"/>
      <c r="S208" s="158"/>
      <c r="T208" s="158"/>
      <c r="U208" s="158"/>
      <c r="V208" s="159"/>
      <c r="X208" s="68"/>
      <c r="Y208" s="68"/>
      <c r="Z208" s="68"/>
    </row>
    <row r="209" spans="15:26">
      <c r="O209" s="63"/>
      <c r="P209" s="67"/>
      <c r="Q209" s="158"/>
      <c r="R209" s="158"/>
      <c r="S209" s="158"/>
      <c r="T209" s="158"/>
      <c r="U209" s="158"/>
      <c r="V209" s="159"/>
      <c r="X209" s="68"/>
      <c r="Y209" s="68"/>
      <c r="Z209" s="68"/>
    </row>
    <row r="210" spans="15:26">
      <c r="O210" s="63"/>
      <c r="P210" s="67"/>
      <c r="Q210" s="158"/>
      <c r="R210" s="158"/>
      <c r="S210" s="158"/>
      <c r="T210" s="158"/>
      <c r="U210" s="158"/>
      <c r="V210" s="159"/>
      <c r="X210" s="68"/>
      <c r="Y210" s="68"/>
      <c r="Z210" s="68"/>
    </row>
    <row r="211" spans="15:26">
      <c r="O211" s="63"/>
      <c r="P211" s="67"/>
      <c r="Q211" s="158"/>
      <c r="R211" s="158"/>
      <c r="S211" s="158"/>
      <c r="T211" s="158"/>
      <c r="U211" s="158"/>
      <c r="V211" s="159"/>
      <c r="X211" s="68"/>
      <c r="Y211" s="68"/>
      <c r="Z211" s="68"/>
    </row>
    <row r="212" spans="15:26">
      <c r="O212" s="63"/>
      <c r="P212" s="67"/>
      <c r="Q212" s="158"/>
      <c r="R212" s="158"/>
      <c r="S212" s="158"/>
      <c r="T212" s="158"/>
      <c r="U212" s="158"/>
      <c r="V212" s="159"/>
      <c r="X212" s="68"/>
      <c r="Y212" s="68"/>
      <c r="Z212" s="68"/>
    </row>
    <row r="213" spans="15:26">
      <c r="O213" s="63"/>
      <c r="P213" s="67"/>
      <c r="Q213" s="158"/>
      <c r="R213" s="158"/>
      <c r="S213" s="158"/>
      <c r="T213" s="158"/>
      <c r="U213" s="158"/>
      <c r="V213" s="159"/>
      <c r="X213" s="68"/>
      <c r="Y213" s="68"/>
      <c r="Z213" s="68"/>
    </row>
    <row r="214" spans="15:26">
      <c r="O214" s="63"/>
      <c r="P214" s="67"/>
      <c r="Q214" s="158"/>
      <c r="R214" s="158"/>
      <c r="S214" s="158"/>
      <c r="T214" s="158"/>
      <c r="U214" s="158"/>
      <c r="V214" s="159"/>
      <c r="X214" s="68"/>
      <c r="Y214" s="68"/>
      <c r="Z214" s="68"/>
    </row>
    <row r="215" spans="15:26">
      <c r="O215" s="63"/>
      <c r="P215" s="67"/>
      <c r="Q215" s="158"/>
      <c r="R215" s="158"/>
      <c r="S215" s="158"/>
      <c r="T215" s="158"/>
      <c r="U215" s="158"/>
      <c r="V215" s="159"/>
      <c r="X215" s="68"/>
      <c r="Y215" s="68"/>
      <c r="Z215" s="68"/>
    </row>
    <row r="216" spans="15:26">
      <c r="O216" s="63"/>
      <c r="P216" s="67"/>
      <c r="Q216" s="158"/>
      <c r="R216" s="158"/>
      <c r="S216" s="158"/>
      <c r="T216" s="158"/>
      <c r="U216" s="158"/>
      <c r="V216" s="159"/>
      <c r="X216" s="68"/>
      <c r="Y216" s="68"/>
      <c r="Z216" s="68"/>
    </row>
    <row r="217" spans="15:26">
      <c r="O217" s="63"/>
      <c r="P217" s="67"/>
      <c r="Q217" s="158"/>
      <c r="R217" s="158"/>
      <c r="S217" s="158"/>
      <c r="T217" s="158"/>
      <c r="U217" s="158"/>
      <c r="V217" s="159"/>
      <c r="X217" s="68"/>
      <c r="Y217" s="68"/>
      <c r="Z217" s="68"/>
    </row>
    <row r="218" spans="15:26">
      <c r="O218" s="63"/>
      <c r="P218" s="67"/>
      <c r="Q218" s="158"/>
      <c r="R218" s="158"/>
      <c r="S218" s="158"/>
      <c r="T218" s="158"/>
      <c r="U218" s="158"/>
      <c r="V218" s="159"/>
      <c r="X218" s="68"/>
      <c r="Y218" s="68"/>
      <c r="Z218" s="68"/>
    </row>
    <row r="219" spans="15:26">
      <c r="O219" s="63"/>
      <c r="P219" s="67"/>
      <c r="Q219" s="158"/>
      <c r="R219" s="158"/>
      <c r="S219" s="158"/>
      <c r="T219" s="158"/>
      <c r="U219" s="158"/>
      <c r="V219" s="159"/>
      <c r="X219" s="68"/>
      <c r="Y219" s="68"/>
      <c r="Z219" s="68"/>
    </row>
    <row r="220" spans="15:26">
      <c r="O220" s="63"/>
      <c r="P220" s="67"/>
      <c r="Q220" s="158"/>
      <c r="R220" s="158"/>
      <c r="S220" s="158"/>
      <c r="T220" s="158"/>
      <c r="U220" s="158"/>
      <c r="V220" s="159"/>
      <c r="X220" s="68"/>
      <c r="Y220" s="68"/>
      <c r="Z220" s="68"/>
    </row>
    <row r="221" spans="15:26">
      <c r="O221" s="63"/>
      <c r="P221" s="67"/>
      <c r="Q221" s="158"/>
      <c r="R221" s="158"/>
      <c r="S221" s="158"/>
      <c r="T221" s="158"/>
      <c r="U221" s="158"/>
      <c r="V221" s="159"/>
      <c r="X221" s="68"/>
      <c r="Y221" s="68"/>
      <c r="Z221" s="68"/>
    </row>
    <row r="222" spans="15:26">
      <c r="O222" s="63"/>
      <c r="P222" s="67"/>
      <c r="Q222" s="158"/>
      <c r="R222" s="158"/>
      <c r="S222" s="158"/>
      <c r="T222" s="158"/>
      <c r="U222" s="158"/>
      <c r="V222" s="159"/>
      <c r="X222" s="68"/>
      <c r="Y222" s="68"/>
      <c r="Z222" s="68"/>
    </row>
    <row r="223" spans="15:26">
      <c r="O223" s="63"/>
      <c r="P223" s="67"/>
      <c r="Q223" s="158"/>
      <c r="R223" s="158"/>
      <c r="S223" s="158"/>
      <c r="T223" s="158"/>
      <c r="U223" s="158"/>
      <c r="V223" s="159"/>
      <c r="X223" s="68"/>
      <c r="Y223" s="68"/>
      <c r="Z223" s="68"/>
    </row>
    <row r="224" spans="15:26">
      <c r="O224" s="63"/>
      <c r="P224" s="67"/>
      <c r="Q224" s="158"/>
      <c r="R224" s="158"/>
      <c r="S224" s="158"/>
      <c r="T224" s="158"/>
      <c r="U224" s="158"/>
      <c r="V224" s="159"/>
      <c r="X224" s="68"/>
      <c r="Y224" s="68"/>
      <c r="Z224" s="68"/>
    </row>
    <row r="225" spans="15:26">
      <c r="O225" s="63"/>
      <c r="P225" s="67"/>
      <c r="Q225" s="158"/>
      <c r="R225" s="158"/>
      <c r="S225" s="158"/>
      <c r="T225" s="158"/>
      <c r="U225" s="158"/>
      <c r="V225" s="159"/>
      <c r="X225" s="68"/>
      <c r="Y225" s="68"/>
      <c r="Z225" s="68"/>
    </row>
    <row r="226" spans="15:26">
      <c r="O226" s="63"/>
      <c r="P226" s="67"/>
      <c r="Q226" s="158"/>
      <c r="R226" s="158"/>
      <c r="S226" s="158"/>
      <c r="T226" s="158"/>
      <c r="U226" s="158"/>
      <c r="V226" s="159"/>
      <c r="X226" s="68"/>
      <c r="Y226" s="68"/>
      <c r="Z226" s="68"/>
    </row>
    <row r="227" spans="15:26">
      <c r="O227" s="63"/>
      <c r="P227" s="67"/>
      <c r="Q227" s="158"/>
      <c r="R227" s="158"/>
      <c r="S227" s="158"/>
      <c r="T227" s="158"/>
      <c r="U227" s="158"/>
      <c r="V227" s="159"/>
      <c r="X227" s="68"/>
      <c r="Y227" s="68"/>
      <c r="Z227" s="68"/>
    </row>
    <row r="228" spans="15:26">
      <c r="O228" s="63"/>
      <c r="P228" s="67"/>
      <c r="Q228" s="158"/>
      <c r="R228" s="158"/>
      <c r="S228" s="158"/>
      <c r="T228" s="158"/>
      <c r="U228" s="158"/>
      <c r="V228" s="159"/>
      <c r="X228" s="68"/>
      <c r="Y228" s="68"/>
      <c r="Z228" s="68"/>
    </row>
    <row r="229" spans="15:26">
      <c r="O229" s="63"/>
      <c r="P229" s="67"/>
      <c r="Q229" s="158"/>
      <c r="R229" s="158"/>
      <c r="S229" s="158"/>
      <c r="T229" s="158"/>
      <c r="U229" s="158"/>
      <c r="V229" s="159"/>
      <c r="X229" s="68"/>
      <c r="Y229" s="68"/>
      <c r="Z229" s="68"/>
    </row>
    <row r="230" spans="15:26">
      <c r="O230" s="63"/>
      <c r="P230" s="67"/>
      <c r="Q230" s="158"/>
      <c r="R230" s="158"/>
      <c r="S230" s="158"/>
      <c r="T230" s="158"/>
      <c r="U230" s="158"/>
      <c r="V230" s="159"/>
      <c r="X230" s="68"/>
      <c r="Y230" s="68"/>
      <c r="Z230" s="68"/>
    </row>
    <row r="231" spans="15:26">
      <c r="O231" s="63"/>
      <c r="P231" s="67"/>
      <c r="Q231" s="158"/>
      <c r="R231" s="158"/>
      <c r="S231" s="158"/>
      <c r="T231" s="158"/>
      <c r="U231" s="158"/>
      <c r="V231" s="159"/>
      <c r="X231" s="68"/>
      <c r="Y231" s="68"/>
      <c r="Z231" s="68"/>
    </row>
    <row r="232" spans="15:26">
      <c r="O232" s="63"/>
      <c r="P232" s="67"/>
      <c r="Q232" s="158"/>
      <c r="R232" s="158"/>
      <c r="S232" s="158"/>
      <c r="T232" s="158"/>
      <c r="U232" s="158"/>
      <c r="V232" s="159"/>
      <c r="X232" s="68"/>
      <c r="Y232" s="68"/>
      <c r="Z232" s="68"/>
    </row>
    <row r="233" spans="15:26">
      <c r="O233" s="63"/>
      <c r="P233" s="67"/>
      <c r="Q233" s="158"/>
      <c r="R233" s="158"/>
      <c r="S233" s="158"/>
      <c r="T233" s="158"/>
      <c r="U233" s="158"/>
      <c r="V233" s="159"/>
      <c r="X233" s="68"/>
      <c r="Y233" s="68"/>
      <c r="Z233" s="68"/>
    </row>
    <row r="234" spans="15:26">
      <c r="O234" s="63"/>
      <c r="P234" s="67"/>
      <c r="Q234" s="158"/>
      <c r="R234" s="158"/>
      <c r="S234" s="158"/>
      <c r="T234" s="158"/>
      <c r="U234" s="158"/>
      <c r="V234" s="159"/>
      <c r="X234" s="68"/>
      <c r="Y234" s="68"/>
      <c r="Z234" s="68"/>
    </row>
    <row r="235" spans="15:26">
      <c r="O235" s="63"/>
      <c r="P235" s="67"/>
      <c r="Q235" s="158"/>
      <c r="R235" s="158"/>
      <c r="S235" s="158"/>
      <c r="T235" s="158"/>
      <c r="U235" s="158"/>
      <c r="V235" s="159"/>
      <c r="X235" s="68"/>
      <c r="Y235" s="68"/>
      <c r="Z235" s="68"/>
    </row>
    <row r="236" spans="15:26">
      <c r="O236" s="63"/>
      <c r="P236" s="67"/>
      <c r="Q236" s="158"/>
      <c r="R236" s="158"/>
      <c r="S236" s="158"/>
      <c r="T236" s="158"/>
      <c r="U236" s="158"/>
      <c r="V236" s="159"/>
      <c r="X236" s="68"/>
      <c r="Y236" s="68"/>
      <c r="Z236" s="68"/>
    </row>
    <row r="237" spans="15:26">
      <c r="O237" s="63"/>
      <c r="P237" s="67"/>
      <c r="Q237" s="158"/>
      <c r="R237" s="158"/>
      <c r="S237" s="158"/>
      <c r="T237" s="158"/>
      <c r="U237" s="158"/>
      <c r="V237" s="159"/>
      <c r="X237" s="68"/>
      <c r="Y237" s="68"/>
      <c r="Z237" s="68"/>
    </row>
    <row r="238" spans="15:26">
      <c r="O238" s="64">
        <v>42401</v>
      </c>
      <c r="P238" s="67"/>
      <c r="Q238" s="158"/>
      <c r="R238" s="158"/>
      <c r="S238" s="158"/>
      <c r="T238" s="158"/>
      <c r="U238" s="158"/>
      <c r="V238" s="159"/>
      <c r="X238" s="68"/>
      <c r="Y238" s="68"/>
      <c r="Z238" s="68"/>
    </row>
    <row r="239" spans="15:26">
      <c r="O239" s="64"/>
      <c r="P239" s="67"/>
      <c r="Q239" s="158"/>
      <c r="R239" s="158"/>
      <c r="S239" s="158"/>
      <c r="T239" s="158"/>
      <c r="U239" s="158"/>
      <c r="V239" s="159"/>
      <c r="X239" s="68"/>
      <c r="Y239" s="68"/>
      <c r="Z239" s="68"/>
    </row>
    <row r="240" spans="15:26">
      <c r="O240" s="63"/>
      <c r="P240" s="67"/>
      <c r="Q240" s="158"/>
      <c r="R240" s="158"/>
      <c r="S240" s="158"/>
      <c r="T240" s="158"/>
      <c r="U240" s="158"/>
      <c r="V240" s="159"/>
      <c r="X240" s="68"/>
      <c r="Y240" s="68"/>
      <c r="Z240" s="68"/>
    </row>
    <row r="241" spans="15:26">
      <c r="O241" s="63"/>
      <c r="P241" s="67"/>
      <c r="Q241" s="158"/>
      <c r="R241" s="158"/>
      <c r="S241" s="158"/>
      <c r="T241" s="158"/>
      <c r="U241" s="158"/>
      <c r="V241" s="159"/>
      <c r="X241" s="68"/>
      <c r="Y241" s="68"/>
      <c r="Z241" s="68"/>
    </row>
    <row r="242" spans="15:26">
      <c r="O242" s="63"/>
      <c r="P242" s="67"/>
      <c r="Q242" s="158"/>
      <c r="R242" s="158"/>
      <c r="S242" s="158"/>
      <c r="T242" s="158"/>
      <c r="U242" s="158"/>
      <c r="V242" s="159"/>
      <c r="X242" s="68"/>
      <c r="Y242" s="68"/>
      <c r="Z242" s="68"/>
    </row>
    <row r="243" spans="15:26">
      <c r="O243" s="63"/>
      <c r="P243" s="67"/>
      <c r="Q243" s="158"/>
      <c r="R243" s="158"/>
      <c r="S243" s="158"/>
      <c r="T243" s="158"/>
      <c r="U243" s="158"/>
      <c r="V243" s="159"/>
      <c r="X243" s="68"/>
      <c r="Y243" s="68"/>
      <c r="Z243" s="68"/>
    </row>
    <row r="244" spans="15:26">
      <c r="O244" s="63"/>
      <c r="P244" s="67"/>
      <c r="Q244" s="158"/>
      <c r="R244" s="158"/>
      <c r="S244" s="158"/>
      <c r="T244" s="158"/>
      <c r="U244" s="158"/>
      <c r="V244" s="159"/>
      <c r="X244" s="68"/>
      <c r="Y244" s="68"/>
      <c r="Z244" s="68"/>
    </row>
    <row r="245" spans="15:26">
      <c r="O245" s="63"/>
      <c r="P245" s="67"/>
      <c r="Q245" s="158"/>
      <c r="R245" s="158"/>
      <c r="S245" s="158"/>
      <c r="T245" s="158"/>
      <c r="U245" s="158"/>
      <c r="V245" s="159"/>
      <c r="X245" s="68"/>
      <c r="Y245" s="68"/>
      <c r="Z245" s="68"/>
    </row>
    <row r="246" spans="15:26">
      <c r="O246" s="63"/>
      <c r="P246" s="67"/>
      <c r="Q246" s="158"/>
      <c r="R246" s="158"/>
      <c r="S246" s="158"/>
      <c r="T246" s="158"/>
      <c r="U246" s="158"/>
      <c r="V246" s="159"/>
      <c r="X246" s="68"/>
      <c r="Y246" s="68"/>
      <c r="Z246" s="68"/>
    </row>
    <row r="247" spans="15:26">
      <c r="O247" s="63"/>
      <c r="P247" s="67"/>
      <c r="Q247" s="158"/>
      <c r="R247" s="158"/>
      <c r="S247" s="158"/>
      <c r="T247" s="158"/>
      <c r="U247" s="158"/>
      <c r="V247" s="159"/>
      <c r="X247" s="68"/>
      <c r="Y247" s="68"/>
      <c r="Z247" s="68"/>
    </row>
    <row r="248" spans="15:26">
      <c r="O248" s="63"/>
      <c r="P248" s="67"/>
      <c r="Q248" s="158"/>
      <c r="R248" s="158"/>
      <c r="S248" s="158"/>
      <c r="T248" s="158"/>
      <c r="U248" s="158"/>
      <c r="V248" s="159"/>
      <c r="X248" s="68"/>
      <c r="Y248" s="68"/>
      <c r="Z248" s="68"/>
    </row>
    <row r="249" spans="15:26">
      <c r="O249" s="63"/>
      <c r="P249" s="67"/>
      <c r="Q249" s="158"/>
      <c r="R249" s="158"/>
      <c r="S249" s="158"/>
      <c r="T249" s="158"/>
      <c r="U249" s="158"/>
      <c r="V249" s="159"/>
      <c r="X249" s="68"/>
      <c r="Y249" s="68"/>
      <c r="Z249" s="68"/>
    </row>
    <row r="250" spans="15:26">
      <c r="O250" s="63"/>
      <c r="P250" s="67"/>
      <c r="Q250" s="158"/>
      <c r="R250" s="158"/>
      <c r="S250" s="158"/>
      <c r="T250" s="158"/>
      <c r="U250" s="158"/>
      <c r="V250" s="159"/>
      <c r="X250" s="68"/>
      <c r="Y250" s="68"/>
      <c r="Z250" s="68"/>
    </row>
    <row r="251" spans="15:26">
      <c r="O251" s="63"/>
      <c r="P251" s="67"/>
      <c r="Q251" s="158"/>
      <c r="R251" s="158"/>
      <c r="S251" s="158"/>
      <c r="T251" s="158"/>
      <c r="U251" s="158"/>
      <c r="V251" s="159"/>
      <c r="X251" s="68"/>
      <c r="Y251" s="68"/>
      <c r="Z251" s="68"/>
    </row>
    <row r="252" spans="15:26">
      <c r="O252" s="63"/>
      <c r="P252" s="67"/>
      <c r="Q252" s="158"/>
      <c r="R252" s="158"/>
      <c r="S252" s="158"/>
      <c r="T252" s="158"/>
      <c r="U252" s="158"/>
      <c r="V252" s="159"/>
      <c r="X252" s="68"/>
      <c r="Y252" s="68"/>
      <c r="Z252" s="68"/>
    </row>
    <row r="253" spans="15:26">
      <c r="O253" s="63"/>
      <c r="P253" s="67"/>
      <c r="Q253" s="158"/>
      <c r="R253" s="158"/>
      <c r="S253" s="158"/>
      <c r="T253" s="158"/>
      <c r="U253" s="158"/>
      <c r="V253" s="159"/>
      <c r="X253" s="68"/>
      <c r="Y253" s="68"/>
      <c r="Z253" s="68"/>
    </row>
    <row r="254" spans="15:26">
      <c r="O254" s="63"/>
      <c r="P254" s="67"/>
      <c r="Q254" s="158"/>
      <c r="R254" s="158"/>
      <c r="S254" s="158"/>
      <c r="T254" s="158"/>
      <c r="U254" s="158"/>
      <c r="V254" s="159"/>
      <c r="X254" s="68"/>
      <c r="Y254" s="68"/>
      <c r="Z254" s="68"/>
    </row>
    <row r="255" spans="15:26">
      <c r="O255" s="63"/>
      <c r="P255" s="67"/>
      <c r="Q255" s="158"/>
      <c r="R255" s="158"/>
      <c r="S255" s="158"/>
      <c r="T255" s="158"/>
      <c r="U255" s="158"/>
      <c r="V255" s="159"/>
      <c r="X255" s="68"/>
      <c r="Y255" s="68"/>
      <c r="Z255" s="68"/>
    </row>
    <row r="256" spans="15:26">
      <c r="O256" s="63"/>
      <c r="P256" s="67"/>
      <c r="Q256" s="158"/>
      <c r="R256" s="158"/>
      <c r="S256" s="158"/>
      <c r="T256" s="158"/>
      <c r="U256" s="158"/>
      <c r="V256" s="159"/>
      <c r="X256" s="68"/>
      <c r="Y256" s="68"/>
      <c r="Z256" s="68"/>
    </row>
    <row r="257" spans="15:26">
      <c r="O257" s="63"/>
      <c r="P257" s="67"/>
      <c r="Q257" s="158"/>
      <c r="R257" s="158"/>
      <c r="S257" s="158"/>
      <c r="T257" s="158"/>
      <c r="U257" s="158"/>
      <c r="V257" s="159"/>
      <c r="X257" s="68"/>
      <c r="Y257" s="68"/>
      <c r="Z257" s="68"/>
    </row>
    <row r="258" spans="15:26">
      <c r="O258" s="63"/>
      <c r="P258" s="67"/>
      <c r="Q258" s="158"/>
      <c r="R258" s="158"/>
      <c r="S258" s="158"/>
      <c r="T258" s="158"/>
      <c r="U258" s="158"/>
      <c r="V258" s="159"/>
      <c r="X258" s="68"/>
      <c r="Y258" s="68"/>
      <c r="Z258" s="68"/>
    </row>
    <row r="259" spans="15:26">
      <c r="O259" s="63"/>
      <c r="P259" s="67"/>
      <c r="Q259" s="158"/>
      <c r="R259" s="158"/>
      <c r="S259" s="158"/>
      <c r="T259" s="158"/>
      <c r="U259" s="158"/>
      <c r="V259" s="159"/>
      <c r="X259" s="68"/>
      <c r="Y259" s="68"/>
      <c r="Z259" s="68"/>
    </row>
    <row r="260" spans="15:26">
      <c r="O260" s="63"/>
      <c r="P260" s="67"/>
      <c r="Q260" s="158"/>
      <c r="R260" s="158"/>
      <c r="S260" s="158"/>
      <c r="T260" s="158"/>
      <c r="U260" s="158"/>
      <c r="V260" s="159"/>
      <c r="X260" s="68"/>
      <c r="Y260" s="68"/>
      <c r="Z260" s="68"/>
    </row>
    <row r="261" spans="15:26">
      <c r="O261" s="63"/>
      <c r="P261" s="67"/>
      <c r="Q261" s="158"/>
      <c r="R261" s="158"/>
      <c r="S261" s="158"/>
      <c r="T261" s="158"/>
      <c r="U261" s="158"/>
      <c r="V261" s="159"/>
      <c r="X261" s="68"/>
      <c r="Y261" s="68"/>
      <c r="Z261" s="68"/>
    </row>
    <row r="262" spans="15:26">
      <c r="O262" s="63"/>
      <c r="P262" s="67"/>
      <c r="Q262" s="158"/>
      <c r="R262" s="158"/>
      <c r="S262" s="158"/>
      <c r="T262" s="158"/>
      <c r="U262" s="158"/>
      <c r="V262" s="159"/>
      <c r="X262" s="68"/>
      <c r="Y262" s="68"/>
      <c r="Z262" s="68"/>
    </row>
    <row r="263" spans="15:26">
      <c r="O263" s="63"/>
      <c r="P263" s="67"/>
      <c r="Q263" s="158"/>
      <c r="R263" s="158"/>
      <c r="S263" s="158"/>
      <c r="T263" s="158"/>
      <c r="U263" s="158"/>
      <c r="V263" s="159"/>
      <c r="X263" s="68"/>
      <c r="Y263" s="68"/>
      <c r="Z263" s="68"/>
    </row>
    <row r="264" spans="15:26">
      <c r="O264" s="63"/>
      <c r="P264" s="67"/>
      <c r="Q264" s="158"/>
      <c r="R264" s="158"/>
      <c r="S264" s="158"/>
      <c r="T264" s="158"/>
      <c r="U264" s="158"/>
      <c r="V264" s="159"/>
      <c r="X264" s="68"/>
      <c r="Y264" s="68"/>
      <c r="Z264" s="68"/>
    </row>
    <row r="265" spans="15:26">
      <c r="O265" s="63"/>
      <c r="P265" s="67"/>
      <c r="Q265" s="158"/>
      <c r="R265" s="158"/>
      <c r="S265" s="158"/>
      <c r="T265" s="158"/>
      <c r="U265" s="158"/>
      <c r="V265" s="159"/>
      <c r="X265" s="68"/>
      <c r="Y265" s="68"/>
      <c r="Z265" s="68"/>
    </row>
    <row r="266" spans="15:26">
      <c r="O266" s="63"/>
      <c r="P266" s="67"/>
      <c r="Q266" s="158"/>
      <c r="R266" s="158"/>
      <c r="S266" s="158"/>
      <c r="T266" s="158"/>
      <c r="U266" s="158"/>
      <c r="V266" s="159"/>
      <c r="X266" s="68"/>
      <c r="Y266" s="68"/>
      <c r="Z266" s="68"/>
    </row>
    <row r="267" spans="15:26">
      <c r="O267" s="64">
        <v>42430</v>
      </c>
      <c r="P267" s="67"/>
      <c r="Q267" s="158"/>
      <c r="R267" s="158"/>
      <c r="S267" s="158"/>
      <c r="T267" s="158"/>
      <c r="U267" s="158"/>
      <c r="V267" s="159"/>
      <c r="X267" s="68"/>
      <c r="Y267" s="68"/>
      <c r="Z267" s="68"/>
    </row>
    <row r="268" spans="15:26">
      <c r="O268" s="63"/>
      <c r="P268" s="67"/>
      <c r="Q268" s="158"/>
      <c r="R268" s="158"/>
      <c r="S268" s="158"/>
      <c r="T268" s="158"/>
      <c r="U268" s="158"/>
      <c r="V268" s="159"/>
      <c r="X268" s="68"/>
      <c r="Y268" s="68"/>
      <c r="Z268" s="68"/>
    </row>
    <row r="269" spans="15:26">
      <c r="O269" s="64"/>
      <c r="P269" s="67"/>
      <c r="Q269" s="158"/>
      <c r="R269" s="158"/>
      <c r="S269" s="158"/>
      <c r="T269" s="158"/>
      <c r="U269" s="158"/>
      <c r="V269" s="159"/>
      <c r="X269" s="68"/>
      <c r="Y269" s="68"/>
      <c r="Z269" s="68"/>
    </row>
    <row r="270" spans="15:26">
      <c r="O270" s="64"/>
      <c r="P270" s="67"/>
      <c r="Q270" s="158"/>
      <c r="R270" s="158"/>
      <c r="S270" s="158"/>
      <c r="T270" s="158"/>
      <c r="U270" s="158"/>
      <c r="V270" s="159"/>
      <c r="X270" s="68"/>
      <c r="Y270" s="68"/>
      <c r="Z270" s="68"/>
    </row>
    <row r="271" spans="15:26">
      <c r="O271" s="63"/>
      <c r="P271" s="67"/>
      <c r="Q271" s="158"/>
      <c r="R271" s="158"/>
      <c r="S271" s="158"/>
      <c r="T271" s="158"/>
      <c r="U271" s="158"/>
      <c r="V271" s="159"/>
      <c r="X271" s="68"/>
      <c r="Y271" s="68"/>
      <c r="Z271" s="68"/>
    </row>
    <row r="272" spans="15:26">
      <c r="O272" s="63"/>
      <c r="P272" s="67"/>
      <c r="Q272" s="158"/>
      <c r="R272" s="158"/>
      <c r="S272" s="158"/>
      <c r="T272" s="158"/>
      <c r="U272" s="158"/>
      <c r="V272" s="159"/>
      <c r="X272" s="68"/>
      <c r="Y272" s="68"/>
      <c r="Z272" s="68"/>
    </row>
    <row r="273" spans="15:26">
      <c r="O273" s="63"/>
      <c r="P273" s="67"/>
      <c r="Q273" s="158"/>
      <c r="R273" s="158"/>
      <c r="S273" s="158"/>
      <c r="T273" s="158"/>
      <c r="U273" s="158"/>
      <c r="V273" s="159"/>
      <c r="X273" s="68"/>
      <c r="Y273" s="68"/>
      <c r="Z273" s="68"/>
    </row>
    <row r="274" spans="15:26">
      <c r="O274" s="63"/>
      <c r="P274" s="67"/>
      <c r="Q274" s="158"/>
      <c r="R274" s="158"/>
      <c r="S274" s="158"/>
      <c r="T274" s="158"/>
      <c r="U274" s="158"/>
      <c r="V274" s="159"/>
      <c r="X274" s="68"/>
      <c r="Y274" s="68"/>
      <c r="Z274" s="68"/>
    </row>
    <row r="275" spans="15:26">
      <c r="O275" s="63"/>
      <c r="P275" s="67"/>
      <c r="Q275" s="158"/>
      <c r="R275" s="158"/>
      <c r="S275" s="158"/>
      <c r="T275" s="158"/>
      <c r="U275" s="158"/>
      <c r="V275" s="159"/>
      <c r="X275" s="68"/>
      <c r="Y275" s="68"/>
      <c r="Z275" s="68"/>
    </row>
    <row r="276" spans="15:26">
      <c r="O276" s="63"/>
      <c r="P276" s="67"/>
      <c r="Q276" s="158"/>
      <c r="R276" s="158"/>
      <c r="S276" s="158"/>
      <c r="T276" s="158"/>
      <c r="U276" s="158"/>
      <c r="V276" s="159"/>
      <c r="X276" s="68"/>
      <c r="Y276" s="68"/>
      <c r="Z276" s="68"/>
    </row>
    <row r="277" spans="15:26">
      <c r="O277" s="63"/>
      <c r="P277" s="67"/>
      <c r="Q277" s="158"/>
      <c r="R277" s="158"/>
      <c r="S277" s="158"/>
      <c r="T277" s="158"/>
      <c r="U277" s="158"/>
      <c r="V277" s="159"/>
      <c r="X277" s="68"/>
      <c r="Y277" s="68"/>
      <c r="Z277" s="68"/>
    </row>
    <row r="278" spans="15:26">
      <c r="O278" s="63"/>
      <c r="P278" s="67"/>
      <c r="Q278" s="158"/>
      <c r="R278" s="158"/>
      <c r="S278" s="158"/>
      <c r="T278" s="158"/>
      <c r="U278" s="158"/>
      <c r="V278" s="159"/>
      <c r="X278" s="68"/>
      <c r="Y278" s="68"/>
      <c r="Z278" s="68"/>
    </row>
    <row r="279" spans="15:26">
      <c r="O279" s="63"/>
      <c r="P279" s="67"/>
      <c r="Q279" s="158"/>
      <c r="R279" s="158"/>
      <c r="S279" s="158"/>
      <c r="T279" s="158"/>
      <c r="U279" s="158"/>
      <c r="V279" s="159"/>
      <c r="X279" s="68"/>
      <c r="Y279" s="68"/>
      <c r="Z279" s="68"/>
    </row>
    <row r="280" spans="15:26">
      <c r="O280" s="63"/>
      <c r="P280" s="67"/>
      <c r="Q280" s="158"/>
      <c r="R280" s="158"/>
      <c r="S280" s="158"/>
      <c r="T280" s="158"/>
      <c r="U280" s="158"/>
      <c r="V280" s="159"/>
      <c r="X280" s="68"/>
      <c r="Y280" s="68"/>
      <c r="Z280" s="68"/>
    </row>
    <row r="281" spans="15:26">
      <c r="O281" s="63"/>
      <c r="P281" s="67"/>
      <c r="Q281" s="158"/>
      <c r="R281" s="158"/>
      <c r="S281" s="158"/>
      <c r="T281" s="158"/>
      <c r="U281" s="158"/>
      <c r="V281" s="159"/>
      <c r="X281" s="68"/>
      <c r="Y281" s="68"/>
      <c r="Z281" s="68"/>
    </row>
    <row r="282" spans="15:26">
      <c r="O282" s="63"/>
      <c r="P282" s="67"/>
      <c r="Q282" s="158"/>
      <c r="R282" s="158"/>
      <c r="S282" s="158"/>
      <c r="T282" s="158"/>
      <c r="U282" s="158"/>
      <c r="V282" s="159"/>
      <c r="X282" s="68"/>
      <c r="Y282" s="68"/>
      <c r="Z282" s="68"/>
    </row>
    <row r="283" spans="15:26">
      <c r="O283" s="63"/>
      <c r="P283" s="67"/>
      <c r="Q283" s="158"/>
      <c r="R283" s="158"/>
      <c r="S283" s="158"/>
      <c r="T283" s="158"/>
      <c r="U283" s="158"/>
      <c r="V283" s="159"/>
      <c r="X283" s="68"/>
      <c r="Y283" s="68"/>
      <c r="Z283" s="68"/>
    </row>
    <row r="284" spans="15:26">
      <c r="O284" s="63"/>
      <c r="P284" s="67"/>
      <c r="Q284" s="158"/>
      <c r="R284" s="158"/>
      <c r="S284" s="158"/>
      <c r="T284" s="158"/>
      <c r="U284" s="158"/>
      <c r="V284" s="159"/>
      <c r="X284" s="68"/>
      <c r="Y284" s="68"/>
      <c r="Z284" s="68"/>
    </row>
    <row r="285" spans="15:26">
      <c r="O285" s="63"/>
      <c r="P285" s="67"/>
      <c r="Q285" s="158"/>
      <c r="R285" s="158"/>
      <c r="S285" s="158"/>
      <c r="T285" s="158"/>
      <c r="U285" s="158"/>
      <c r="V285" s="159"/>
      <c r="X285" s="68"/>
      <c r="Y285" s="68"/>
      <c r="Z285" s="68"/>
    </row>
    <row r="286" spans="15:26">
      <c r="O286" s="63"/>
      <c r="P286" s="67"/>
      <c r="Q286" s="158"/>
      <c r="R286" s="158"/>
      <c r="S286" s="158"/>
      <c r="T286" s="158"/>
      <c r="U286" s="158"/>
      <c r="V286" s="159"/>
      <c r="X286" s="68"/>
      <c r="Y286" s="68"/>
      <c r="Z286" s="68"/>
    </row>
    <row r="287" spans="15:26">
      <c r="O287" s="63"/>
      <c r="P287" s="67"/>
      <c r="Q287" s="158"/>
      <c r="R287" s="158"/>
      <c r="S287" s="158"/>
      <c r="T287" s="158"/>
      <c r="U287" s="158"/>
      <c r="V287" s="159"/>
      <c r="X287" s="68"/>
      <c r="Y287" s="68"/>
      <c r="Z287" s="68"/>
    </row>
    <row r="288" spans="15:26">
      <c r="O288" s="63"/>
      <c r="P288" s="67"/>
      <c r="Q288" s="158"/>
      <c r="R288" s="158"/>
      <c r="S288" s="158"/>
      <c r="T288" s="158"/>
      <c r="U288" s="158"/>
      <c r="V288" s="159"/>
      <c r="X288" s="68"/>
      <c r="Y288" s="68"/>
      <c r="Z288" s="68"/>
    </row>
    <row r="289" spans="15:26">
      <c r="O289" s="63"/>
      <c r="P289" s="67"/>
      <c r="Q289" s="158"/>
      <c r="R289" s="158"/>
      <c r="S289" s="158"/>
      <c r="T289" s="158"/>
      <c r="U289" s="158"/>
      <c r="V289" s="159"/>
      <c r="X289" s="68"/>
      <c r="Y289" s="68"/>
      <c r="Z289" s="68"/>
    </row>
    <row r="290" spans="15:26">
      <c r="O290" s="63"/>
      <c r="P290" s="67"/>
      <c r="Q290" s="158"/>
      <c r="R290" s="158"/>
      <c r="S290" s="158"/>
      <c r="T290" s="158"/>
      <c r="U290" s="158"/>
      <c r="V290" s="159"/>
      <c r="X290" s="68"/>
      <c r="Y290" s="68"/>
      <c r="Z290" s="68"/>
    </row>
    <row r="291" spans="15:26">
      <c r="O291" s="63"/>
      <c r="P291" s="67"/>
      <c r="Q291" s="158"/>
      <c r="R291" s="158"/>
      <c r="S291" s="158"/>
      <c r="T291" s="158"/>
      <c r="U291" s="158"/>
      <c r="V291" s="159"/>
      <c r="X291" s="68"/>
      <c r="Y291" s="68"/>
      <c r="Z291" s="68"/>
    </row>
    <row r="292" spans="15:26">
      <c r="O292" s="63"/>
      <c r="P292" s="67"/>
      <c r="Q292" s="158"/>
      <c r="R292" s="158"/>
      <c r="S292" s="158"/>
      <c r="T292" s="158"/>
      <c r="U292" s="158"/>
      <c r="V292" s="159"/>
      <c r="X292" s="68"/>
      <c r="Y292" s="68"/>
      <c r="Z292" s="68"/>
    </row>
    <row r="293" spans="15:26">
      <c r="O293" s="63"/>
      <c r="P293" s="67"/>
      <c r="Q293" s="158"/>
      <c r="R293" s="158"/>
      <c r="S293" s="158"/>
      <c r="T293" s="158"/>
      <c r="U293" s="158"/>
      <c r="V293" s="159"/>
      <c r="X293" s="68"/>
      <c r="Y293" s="68"/>
      <c r="Z293" s="68"/>
    </row>
    <row r="294" spans="15:26">
      <c r="O294" s="63"/>
      <c r="P294" s="67"/>
      <c r="Q294" s="158"/>
      <c r="R294" s="158"/>
      <c r="S294" s="158"/>
      <c r="T294" s="158"/>
      <c r="U294" s="158"/>
      <c r="V294" s="159"/>
      <c r="X294" s="68"/>
      <c r="Y294" s="68"/>
      <c r="Z294" s="68"/>
    </row>
    <row r="295" spans="15:26">
      <c r="O295" s="63"/>
      <c r="P295" s="67"/>
      <c r="Q295" s="158"/>
      <c r="R295" s="158"/>
      <c r="S295" s="158"/>
      <c r="T295" s="158"/>
      <c r="U295" s="158"/>
      <c r="V295" s="159"/>
      <c r="X295" s="68"/>
      <c r="Y295" s="68"/>
      <c r="Z295" s="68"/>
    </row>
    <row r="296" spans="15:26">
      <c r="O296" s="63"/>
      <c r="P296" s="67"/>
      <c r="Q296" s="158"/>
      <c r="R296" s="158"/>
      <c r="S296" s="158"/>
      <c r="T296" s="158"/>
      <c r="U296" s="158"/>
      <c r="V296" s="159"/>
      <c r="X296" s="68"/>
      <c r="Y296" s="68"/>
      <c r="Z296" s="68"/>
    </row>
    <row r="297" spans="15:26">
      <c r="O297" s="64"/>
      <c r="P297" s="67"/>
      <c r="Q297" s="158"/>
      <c r="R297" s="158"/>
      <c r="S297" s="158"/>
      <c r="T297" s="158"/>
      <c r="U297" s="158"/>
      <c r="V297" s="159"/>
      <c r="X297" s="68"/>
      <c r="Y297" s="68"/>
      <c r="Z297" s="68"/>
    </row>
    <row r="298" spans="15:26">
      <c r="O298" s="64">
        <v>42461</v>
      </c>
      <c r="P298" s="67"/>
      <c r="Q298" s="158"/>
      <c r="R298" s="158"/>
      <c r="S298" s="158"/>
      <c r="T298" s="158"/>
      <c r="U298" s="158"/>
      <c r="V298" s="159"/>
      <c r="X298" s="68"/>
      <c r="Y298" s="68"/>
      <c r="Z298" s="68"/>
    </row>
    <row r="299" spans="15:26">
      <c r="O299" s="63"/>
      <c r="P299" s="67"/>
      <c r="Q299" s="158"/>
      <c r="R299" s="158"/>
      <c r="S299" s="158"/>
      <c r="T299" s="158"/>
      <c r="U299" s="158"/>
      <c r="V299" s="159"/>
      <c r="X299" s="68"/>
      <c r="Y299" s="68"/>
      <c r="Z299" s="68"/>
    </row>
    <row r="300" spans="15:26">
      <c r="O300" s="63"/>
      <c r="P300" s="67"/>
      <c r="Q300" s="158"/>
      <c r="R300" s="158"/>
      <c r="S300" s="158"/>
      <c r="T300" s="158"/>
      <c r="U300" s="158"/>
      <c r="V300" s="159"/>
      <c r="X300" s="68"/>
      <c r="Y300" s="68"/>
      <c r="Z300" s="68"/>
    </row>
    <row r="301" spans="15:26">
      <c r="O301" s="63"/>
      <c r="P301" s="67"/>
      <c r="Q301" s="158"/>
      <c r="R301" s="158"/>
      <c r="S301" s="158"/>
      <c r="T301" s="158"/>
      <c r="U301" s="158"/>
      <c r="V301" s="159"/>
      <c r="X301" s="68"/>
      <c r="Y301" s="68"/>
      <c r="Z301" s="68"/>
    </row>
    <row r="302" spans="15:26">
      <c r="O302" s="63"/>
      <c r="P302" s="67"/>
      <c r="Q302" s="158"/>
      <c r="R302" s="158"/>
      <c r="S302" s="158"/>
      <c r="T302" s="158"/>
      <c r="U302" s="158"/>
      <c r="V302" s="159"/>
      <c r="X302" s="68"/>
      <c r="Y302" s="68"/>
      <c r="Z302" s="68"/>
    </row>
    <row r="303" spans="15:26">
      <c r="O303" s="63"/>
      <c r="P303" s="67"/>
      <c r="Q303" s="158"/>
      <c r="R303" s="158"/>
      <c r="S303" s="158"/>
      <c r="T303" s="158"/>
      <c r="U303" s="158"/>
      <c r="V303" s="159"/>
      <c r="X303" s="68"/>
      <c r="Y303" s="68"/>
      <c r="Z303" s="68"/>
    </row>
    <row r="304" spans="15:26">
      <c r="O304" s="63"/>
      <c r="P304" s="67"/>
      <c r="Q304" s="158"/>
      <c r="R304" s="158"/>
      <c r="S304" s="158"/>
      <c r="T304" s="158"/>
      <c r="U304" s="158"/>
      <c r="V304" s="159"/>
      <c r="X304" s="68"/>
      <c r="Y304" s="68"/>
      <c r="Z304" s="68"/>
    </row>
    <row r="305" spans="15:26">
      <c r="O305" s="63"/>
      <c r="P305" s="67"/>
      <c r="Q305" s="158"/>
      <c r="R305" s="158"/>
      <c r="S305" s="158"/>
      <c r="T305" s="158"/>
      <c r="U305" s="158"/>
      <c r="V305" s="159"/>
      <c r="X305" s="68"/>
      <c r="Y305" s="68"/>
      <c r="Z305" s="68"/>
    </row>
    <row r="306" spans="15:26">
      <c r="O306" s="63"/>
      <c r="P306" s="67"/>
      <c r="Q306" s="158"/>
      <c r="R306" s="158"/>
      <c r="S306" s="158"/>
      <c r="T306" s="158"/>
      <c r="U306" s="158"/>
      <c r="V306" s="159"/>
      <c r="X306" s="68"/>
      <c r="Y306" s="68"/>
      <c r="Z306" s="68"/>
    </row>
    <row r="307" spans="15:26">
      <c r="O307" s="63"/>
      <c r="P307" s="67"/>
      <c r="Q307" s="158"/>
      <c r="R307" s="158"/>
      <c r="S307" s="158"/>
      <c r="T307" s="158"/>
      <c r="U307" s="158"/>
      <c r="V307" s="159"/>
      <c r="X307" s="68"/>
      <c r="Y307" s="68"/>
      <c r="Z307" s="68"/>
    </row>
    <row r="308" spans="15:26">
      <c r="O308" s="63"/>
      <c r="P308" s="67"/>
      <c r="Q308" s="158"/>
      <c r="R308" s="158"/>
      <c r="S308" s="158"/>
      <c r="T308" s="158"/>
      <c r="U308" s="158"/>
      <c r="V308" s="159"/>
      <c r="X308" s="68"/>
      <c r="Y308" s="68"/>
      <c r="Z308" s="68"/>
    </row>
    <row r="309" spans="15:26">
      <c r="O309" s="63"/>
      <c r="P309" s="67"/>
      <c r="Q309" s="158"/>
      <c r="R309" s="158"/>
      <c r="S309" s="158"/>
      <c r="T309" s="158"/>
      <c r="U309" s="158"/>
      <c r="V309" s="159"/>
      <c r="X309" s="68"/>
      <c r="Y309" s="68"/>
      <c r="Z309" s="68"/>
    </row>
    <row r="310" spans="15:26">
      <c r="O310" s="63"/>
      <c r="P310" s="67"/>
      <c r="Q310" s="158"/>
      <c r="R310" s="158"/>
      <c r="S310" s="158"/>
      <c r="T310" s="158"/>
      <c r="U310" s="158"/>
      <c r="V310" s="159"/>
      <c r="X310" s="68"/>
      <c r="Y310" s="68"/>
      <c r="Z310" s="68"/>
    </row>
    <row r="311" spans="15:26">
      <c r="O311" s="63"/>
      <c r="P311" s="67"/>
      <c r="Q311" s="158"/>
      <c r="R311" s="158"/>
      <c r="S311" s="158"/>
      <c r="T311" s="158"/>
      <c r="U311" s="158"/>
      <c r="V311" s="159"/>
      <c r="X311" s="68"/>
      <c r="Y311" s="68"/>
      <c r="Z311" s="68"/>
    </row>
    <row r="312" spans="15:26">
      <c r="O312" s="63"/>
      <c r="P312" s="67"/>
      <c r="Q312" s="158"/>
      <c r="R312" s="158"/>
      <c r="S312" s="158"/>
      <c r="T312" s="158"/>
      <c r="U312" s="158"/>
      <c r="V312" s="159"/>
      <c r="X312" s="68"/>
      <c r="Y312" s="68"/>
      <c r="Z312" s="68"/>
    </row>
    <row r="313" spans="15:26">
      <c r="O313" s="63"/>
      <c r="P313" s="67"/>
      <c r="Q313" s="158"/>
      <c r="R313" s="158"/>
      <c r="S313" s="158"/>
      <c r="T313" s="158"/>
      <c r="U313" s="158"/>
      <c r="V313" s="159"/>
      <c r="X313" s="68"/>
      <c r="Y313" s="68"/>
      <c r="Z313" s="68"/>
    </row>
    <row r="314" spans="15:26">
      <c r="O314" s="63"/>
      <c r="P314" s="67"/>
      <c r="Q314" s="158"/>
      <c r="R314" s="158"/>
      <c r="S314" s="158"/>
      <c r="T314" s="158"/>
      <c r="U314" s="158"/>
      <c r="V314" s="159"/>
      <c r="X314" s="68"/>
      <c r="Y314" s="68"/>
      <c r="Z314" s="68"/>
    </row>
    <row r="315" spans="15:26">
      <c r="O315" s="63"/>
      <c r="P315" s="67"/>
      <c r="Q315" s="158"/>
      <c r="R315" s="158"/>
      <c r="S315" s="158"/>
      <c r="T315" s="158"/>
      <c r="U315" s="158"/>
      <c r="V315" s="159"/>
      <c r="X315" s="68"/>
      <c r="Y315" s="68"/>
      <c r="Z315" s="68"/>
    </row>
    <row r="316" spans="15:26">
      <c r="O316" s="63"/>
      <c r="P316" s="67"/>
      <c r="Q316" s="158"/>
      <c r="R316" s="158"/>
      <c r="S316" s="158"/>
      <c r="T316" s="158"/>
      <c r="U316" s="158"/>
      <c r="V316" s="159"/>
      <c r="X316" s="68"/>
      <c r="Y316" s="68"/>
      <c r="Z316" s="68"/>
    </row>
    <row r="317" spans="15:26">
      <c r="O317" s="63"/>
      <c r="P317" s="67"/>
      <c r="Q317" s="158"/>
      <c r="R317" s="158"/>
      <c r="S317" s="158"/>
      <c r="T317" s="158"/>
      <c r="U317" s="158"/>
      <c r="V317" s="159"/>
      <c r="X317" s="68"/>
      <c r="Y317" s="68"/>
      <c r="Z317" s="68"/>
    </row>
    <row r="318" spans="15:26">
      <c r="O318" s="63"/>
      <c r="P318" s="67"/>
      <c r="Q318" s="158"/>
      <c r="R318" s="158"/>
      <c r="S318" s="158"/>
      <c r="T318" s="158"/>
      <c r="U318" s="158"/>
      <c r="V318" s="159"/>
      <c r="X318" s="68"/>
      <c r="Y318" s="68"/>
      <c r="Z318" s="68"/>
    </row>
    <row r="319" spans="15:26">
      <c r="O319" s="63"/>
      <c r="P319" s="67"/>
      <c r="Q319" s="158"/>
      <c r="R319" s="158"/>
      <c r="S319" s="158"/>
      <c r="T319" s="158"/>
      <c r="U319" s="158"/>
      <c r="V319" s="159"/>
      <c r="X319" s="68"/>
      <c r="Y319" s="68"/>
      <c r="Z319" s="68"/>
    </row>
    <row r="320" spans="15:26">
      <c r="O320" s="63"/>
      <c r="P320" s="67"/>
      <c r="Q320" s="158"/>
      <c r="R320" s="158"/>
      <c r="S320" s="158"/>
      <c r="T320" s="158"/>
      <c r="U320" s="158"/>
      <c r="V320" s="159"/>
      <c r="X320" s="68"/>
      <c r="Y320" s="68"/>
      <c r="Z320" s="68"/>
    </row>
    <row r="321" spans="15:26">
      <c r="O321" s="63"/>
      <c r="P321" s="67"/>
      <c r="Q321" s="158"/>
      <c r="R321" s="158"/>
      <c r="S321" s="158"/>
      <c r="T321" s="158"/>
      <c r="U321" s="158"/>
      <c r="V321" s="159"/>
      <c r="X321" s="68"/>
      <c r="Y321" s="68"/>
      <c r="Z321" s="68"/>
    </row>
    <row r="322" spans="15:26">
      <c r="O322" s="63"/>
      <c r="P322" s="67"/>
      <c r="Q322" s="158"/>
      <c r="R322" s="158"/>
      <c r="S322" s="158"/>
      <c r="T322" s="158"/>
      <c r="U322" s="158"/>
      <c r="V322" s="159"/>
      <c r="X322" s="68"/>
      <c r="Y322" s="68"/>
      <c r="Z322" s="68"/>
    </row>
    <row r="323" spans="15:26">
      <c r="O323" s="63"/>
      <c r="P323" s="67"/>
      <c r="Q323" s="158"/>
      <c r="R323" s="158"/>
      <c r="S323" s="158"/>
      <c r="T323" s="158"/>
      <c r="U323" s="158"/>
      <c r="V323" s="159"/>
      <c r="X323" s="68"/>
      <c r="Y323" s="68"/>
      <c r="Z323" s="68"/>
    </row>
    <row r="324" spans="15:26">
      <c r="O324" s="63"/>
      <c r="P324" s="67"/>
      <c r="Q324" s="158"/>
      <c r="R324" s="158"/>
      <c r="S324" s="158"/>
      <c r="T324" s="158"/>
      <c r="U324" s="158"/>
      <c r="V324" s="159"/>
      <c r="X324" s="68"/>
      <c r="Y324" s="68"/>
      <c r="Z324" s="68"/>
    </row>
    <row r="325" spans="15:26">
      <c r="O325" s="63"/>
      <c r="P325" s="67"/>
      <c r="Q325" s="158"/>
      <c r="R325" s="158"/>
      <c r="S325" s="158"/>
      <c r="T325" s="158"/>
      <c r="U325" s="158"/>
      <c r="V325" s="159"/>
      <c r="X325" s="68"/>
      <c r="Y325" s="68"/>
      <c r="Z325" s="68"/>
    </row>
    <row r="326" spans="15:26">
      <c r="O326" s="63"/>
      <c r="P326" s="67"/>
      <c r="Q326" s="158"/>
      <c r="R326" s="158"/>
      <c r="S326" s="158"/>
      <c r="T326" s="158"/>
      <c r="U326" s="158"/>
      <c r="V326" s="159"/>
      <c r="X326" s="68"/>
      <c r="Y326" s="68"/>
      <c r="Z326" s="68"/>
    </row>
    <row r="327" spans="15:26">
      <c r="O327" s="63"/>
      <c r="P327" s="67"/>
      <c r="Q327" s="158"/>
      <c r="R327" s="158"/>
      <c r="S327" s="158"/>
      <c r="T327" s="158"/>
      <c r="U327" s="158"/>
      <c r="V327" s="159"/>
      <c r="X327" s="68"/>
      <c r="Y327" s="68"/>
      <c r="Z327" s="68"/>
    </row>
    <row r="328" spans="15:26">
      <c r="O328" s="64">
        <v>42491</v>
      </c>
      <c r="P328" s="67"/>
      <c r="Q328" s="158"/>
      <c r="R328" s="158"/>
      <c r="S328" s="158"/>
      <c r="T328" s="158"/>
      <c r="U328" s="158"/>
      <c r="V328" s="159"/>
      <c r="X328" s="68"/>
      <c r="Y328" s="68"/>
      <c r="Z328" s="68"/>
    </row>
    <row r="329" spans="15:26">
      <c r="O329" s="64"/>
      <c r="P329" s="67"/>
      <c r="Q329" s="158"/>
      <c r="R329" s="158"/>
      <c r="S329" s="158"/>
      <c r="T329" s="158"/>
      <c r="U329" s="158"/>
      <c r="V329" s="159"/>
      <c r="X329" s="68"/>
      <c r="Y329" s="68"/>
      <c r="Z329" s="68"/>
    </row>
    <row r="330" spans="15:26">
      <c r="O330" s="63"/>
      <c r="P330" s="67"/>
      <c r="Q330" s="158"/>
      <c r="R330" s="158"/>
      <c r="S330" s="158"/>
      <c r="T330" s="158"/>
      <c r="U330" s="158"/>
      <c r="V330" s="159"/>
      <c r="X330" s="68"/>
      <c r="Y330" s="68"/>
      <c r="Z330" s="68"/>
    </row>
    <row r="331" spans="15:26">
      <c r="O331" s="63"/>
      <c r="P331" s="67"/>
      <c r="Q331" s="158"/>
      <c r="R331" s="158"/>
      <c r="S331" s="158"/>
      <c r="T331" s="158"/>
      <c r="U331" s="158"/>
      <c r="V331" s="159"/>
      <c r="X331" s="68"/>
      <c r="Y331" s="68"/>
      <c r="Z331" s="68"/>
    </row>
    <row r="332" spans="15:26">
      <c r="O332" s="63"/>
      <c r="P332" s="67"/>
      <c r="Q332" s="158"/>
      <c r="R332" s="158"/>
      <c r="S332" s="158"/>
      <c r="T332" s="158"/>
      <c r="U332" s="158"/>
      <c r="V332" s="159"/>
      <c r="X332" s="68"/>
      <c r="Y332" s="68"/>
      <c r="Z332" s="68"/>
    </row>
    <row r="333" spans="15:26">
      <c r="O333" s="63"/>
      <c r="P333" s="67"/>
      <c r="Q333" s="158"/>
      <c r="R333" s="158"/>
      <c r="S333" s="158"/>
      <c r="T333" s="158"/>
      <c r="U333" s="158"/>
      <c r="V333" s="159"/>
      <c r="X333" s="68"/>
      <c r="Y333" s="68"/>
      <c r="Z333" s="68"/>
    </row>
    <row r="334" spans="15:26">
      <c r="O334" s="63"/>
      <c r="P334" s="67"/>
      <c r="Q334" s="158"/>
      <c r="R334" s="158"/>
      <c r="S334" s="158"/>
      <c r="T334" s="158"/>
      <c r="U334" s="158"/>
      <c r="V334" s="159"/>
      <c r="X334" s="68"/>
      <c r="Y334" s="68"/>
      <c r="Z334" s="68"/>
    </row>
    <row r="335" spans="15:26">
      <c r="O335" s="63"/>
      <c r="P335" s="67"/>
      <c r="Q335" s="158"/>
      <c r="R335" s="158"/>
      <c r="S335" s="158"/>
      <c r="T335" s="158"/>
      <c r="U335" s="158"/>
      <c r="V335" s="159"/>
      <c r="X335" s="68"/>
      <c r="Y335" s="68"/>
      <c r="Z335" s="68"/>
    </row>
    <row r="336" spans="15:26">
      <c r="O336" s="63"/>
      <c r="P336" s="67"/>
      <c r="Q336" s="158"/>
      <c r="R336" s="158"/>
      <c r="S336" s="158"/>
      <c r="T336" s="158"/>
      <c r="U336" s="158"/>
      <c r="V336" s="159"/>
      <c r="X336" s="68"/>
      <c r="Y336" s="68"/>
      <c r="Z336" s="68"/>
    </row>
    <row r="337" spans="15:26">
      <c r="O337" s="63"/>
      <c r="P337" s="67"/>
      <c r="Q337" s="158"/>
      <c r="R337" s="158"/>
      <c r="S337" s="158"/>
      <c r="T337" s="158"/>
      <c r="U337" s="158"/>
      <c r="V337" s="159"/>
      <c r="X337" s="68"/>
      <c r="Y337" s="68"/>
      <c r="Z337" s="68"/>
    </row>
    <row r="338" spans="15:26">
      <c r="O338" s="63"/>
      <c r="P338" s="67"/>
      <c r="Q338" s="158"/>
      <c r="R338" s="158"/>
      <c r="S338" s="158"/>
      <c r="T338" s="158"/>
      <c r="U338" s="158"/>
      <c r="V338" s="159"/>
      <c r="X338" s="68"/>
      <c r="Y338" s="68"/>
      <c r="Z338" s="68"/>
    </row>
    <row r="339" spans="15:26">
      <c r="O339" s="63"/>
      <c r="P339" s="67"/>
      <c r="Q339" s="158"/>
      <c r="R339" s="158"/>
      <c r="S339" s="158"/>
      <c r="T339" s="158"/>
      <c r="U339" s="158"/>
      <c r="V339" s="159"/>
      <c r="X339" s="68"/>
      <c r="Y339" s="68"/>
      <c r="Z339" s="68"/>
    </row>
    <row r="340" spans="15:26">
      <c r="O340" s="63"/>
      <c r="P340" s="67"/>
      <c r="Q340" s="158"/>
      <c r="R340" s="158"/>
      <c r="S340" s="158"/>
      <c r="T340" s="158"/>
      <c r="U340" s="158"/>
      <c r="V340" s="159"/>
      <c r="X340" s="68"/>
      <c r="Y340" s="68"/>
      <c r="Z340" s="68"/>
    </row>
    <row r="341" spans="15:26">
      <c r="O341" s="63"/>
      <c r="P341" s="67"/>
      <c r="Q341" s="158"/>
      <c r="R341" s="158"/>
      <c r="S341" s="158"/>
      <c r="T341" s="158"/>
      <c r="U341" s="158"/>
      <c r="V341" s="159"/>
      <c r="X341" s="68"/>
      <c r="Y341" s="68"/>
      <c r="Z341" s="68"/>
    </row>
    <row r="342" spans="15:26">
      <c r="O342" s="63"/>
      <c r="P342" s="67"/>
      <c r="Q342" s="158"/>
      <c r="R342" s="158"/>
      <c r="S342" s="158"/>
      <c r="T342" s="158"/>
      <c r="U342" s="158"/>
      <c r="V342" s="159"/>
      <c r="X342" s="68"/>
      <c r="Y342" s="68"/>
      <c r="Z342" s="68"/>
    </row>
    <row r="343" spans="15:26">
      <c r="O343" s="63"/>
      <c r="P343" s="67"/>
      <c r="Q343" s="158"/>
      <c r="R343" s="158"/>
      <c r="S343" s="158"/>
      <c r="T343" s="158"/>
      <c r="U343" s="158"/>
      <c r="V343" s="159"/>
      <c r="X343" s="68"/>
      <c r="Y343" s="68"/>
      <c r="Z343" s="68"/>
    </row>
    <row r="344" spans="15:26">
      <c r="O344" s="63"/>
      <c r="P344" s="67"/>
      <c r="Q344" s="158"/>
      <c r="R344" s="158"/>
      <c r="S344" s="158"/>
      <c r="T344" s="158"/>
      <c r="U344" s="158"/>
      <c r="V344" s="159"/>
      <c r="X344" s="68"/>
      <c r="Y344" s="68"/>
      <c r="Z344" s="68"/>
    </row>
    <row r="345" spans="15:26">
      <c r="O345" s="63"/>
      <c r="P345" s="67"/>
      <c r="Q345" s="158"/>
      <c r="R345" s="158"/>
      <c r="S345" s="158"/>
      <c r="T345" s="158"/>
      <c r="U345" s="158"/>
      <c r="V345" s="159"/>
      <c r="X345" s="68"/>
      <c r="Y345" s="68"/>
      <c r="Z345" s="68"/>
    </row>
    <row r="346" spans="15:26">
      <c r="O346" s="63"/>
      <c r="P346" s="67"/>
      <c r="Q346" s="158"/>
      <c r="R346" s="158"/>
      <c r="S346" s="158"/>
      <c r="T346" s="158"/>
      <c r="U346" s="158"/>
      <c r="V346" s="159"/>
      <c r="X346" s="68"/>
      <c r="Y346" s="68"/>
      <c r="Z346" s="68"/>
    </row>
    <row r="347" spans="15:26">
      <c r="O347" s="63"/>
      <c r="P347" s="67"/>
      <c r="Q347" s="158"/>
      <c r="R347" s="158"/>
      <c r="S347" s="158"/>
      <c r="T347" s="158"/>
      <c r="U347" s="158"/>
      <c r="V347" s="159"/>
      <c r="X347" s="68"/>
      <c r="Y347" s="68"/>
      <c r="Z347" s="68"/>
    </row>
    <row r="348" spans="15:26">
      <c r="O348" s="63"/>
      <c r="P348" s="67"/>
      <c r="Q348" s="158"/>
      <c r="R348" s="158"/>
      <c r="S348" s="158"/>
      <c r="T348" s="158"/>
      <c r="U348" s="158"/>
      <c r="V348" s="159"/>
      <c r="X348" s="68"/>
      <c r="Y348" s="68"/>
      <c r="Z348" s="68"/>
    </row>
    <row r="349" spans="15:26">
      <c r="O349" s="63"/>
      <c r="P349" s="67"/>
      <c r="Q349" s="158"/>
      <c r="R349" s="158"/>
      <c r="S349" s="158"/>
      <c r="T349" s="158"/>
      <c r="U349" s="158"/>
      <c r="V349" s="159"/>
      <c r="X349" s="68"/>
      <c r="Y349" s="68"/>
      <c r="Z349" s="68"/>
    </row>
    <row r="350" spans="15:26">
      <c r="O350" s="63"/>
      <c r="P350" s="67"/>
      <c r="Q350" s="158"/>
      <c r="R350" s="158"/>
      <c r="S350" s="158"/>
      <c r="T350" s="158"/>
      <c r="U350" s="158"/>
      <c r="V350" s="159"/>
      <c r="X350" s="68"/>
      <c r="Y350" s="68"/>
      <c r="Z350" s="68"/>
    </row>
    <row r="351" spans="15:26">
      <c r="O351" s="63"/>
      <c r="P351" s="67"/>
      <c r="Q351" s="158"/>
      <c r="R351" s="158"/>
      <c r="S351" s="158"/>
      <c r="T351" s="158"/>
      <c r="U351" s="158"/>
      <c r="V351" s="159"/>
      <c r="X351" s="68"/>
      <c r="Y351" s="68"/>
      <c r="Z351" s="68"/>
    </row>
    <row r="352" spans="15:26">
      <c r="O352" s="63"/>
      <c r="P352" s="67"/>
      <c r="Q352" s="158"/>
      <c r="R352" s="158"/>
      <c r="S352" s="158"/>
      <c r="T352" s="158"/>
      <c r="U352" s="158"/>
      <c r="V352" s="159"/>
      <c r="X352" s="68"/>
      <c r="Y352" s="68"/>
      <c r="Z352" s="68"/>
    </row>
    <row r="353" spans="15:26">
      <c r="O353" s="63"/>
      <c r="P353" s="67"/>
      <c r="Q353" s="158"/>
      <c r="R353" s="158"/>
      <c r="S353" s="158"/>
      <c r="T353" s="158"/>
      <c r="U353" s="158"/>
      <c r="V353" s="159"/>
      <c r="X353" s="68"/>
      <c r="Y353" s="68"/>
      <c r="Z353" s="68"/>
    </row>
    <row r="354" spans="15:26">
      <c r="O354" s="63"/>
      <c r="P354" s="67"/>
      <c r="Q354" s="158"/>
      <c r="R354" s="158"/>
      <c r="S354" s="158"/>
      <c r="T354" s="158"/>
      <c r="U354" s="158"/>
      <c r="V354" s="159"/>
      <c r="X354" s="68"/>
      <c r="Y354" s="68"/>
      <c r="Z354" s="68"/>
    </row>
    <row r="355" spans="15:26">
      <c r="O355" s="63"/>
      <c r="P355" s="67"/>
      <c r="Q355" s="158"/>
      <c r="R355" s="158"/>
      <c r="S355" s="158"/>
      <c r="T355" s="158"/>
      <c r="U355" s="158"/>
      <c r="V355" s="159"/>
      <c r="X355" s="68"/>
      <c r="Y355" s="68"/>
      <c r="Z355" s="68"/>
    </row>
    <row r="356" spans="15:26">
      <c r="O356" s="63"/>
      <c r="P356" s="67"/>
      <c r="Q356" s="158"/>
      <c r="R356" s="158"/>
      <c r="S356" s="158"/>
      <c r="T356" s="158"/>
      <c r="U356" s="158"/>
      <c r="V356" s="159"/>
      <c r="X356" s="68"/>
      <c r="Y356" s="68"/>
      <c r="Z356" s="68"/>
    </row>
    <row r="357" spans="15:26">
      <c r="O357" s="63"/>
      <c r="P357" s="67"/>
      <c r="Q357" s="158"/>
      <c r="R357" s="158"/>
      <c r="S357" s="158"/>
      <c r="T357" s="158"/>
      <c r="U357" s="158"/>
      <c r="V357" s="159"/>
      <c r="X357" s="68"/>
      <c r="Y357" s="68"/>
      <c r="Z357" s="68"/>
    </row>
    <row r="358" spans="15:26">
      <c r="O358" s="64"/>
      <c r="P358" s="67"/>
      <c r="Q358" s="158"/>
      <c r="R358" s="158"/>
      <c r="S358" s="158"/>
      <c r="T358" s="158"/>
      <c r="U358" s="158"/>
      <c r="V358" s="159"/>
      <c r="X358" s="68"/>
      <c r="Y358" s="68"/>
      <c r="Z358" s="68"/>
    </row>
    <row r="359" spans="15:26">
      <c r="O359" s="64">
        <v>42522</v>
      </c>
      <c r="P359" s="67"/>
      <c r="Q359" s="158"/>
      <c r="R359" s="158"/>
      <c r="S359" s="158"/>
      <c r="T359" s="158"/>
      <c r="U359" s="158"/>
      <c r="V359" s="159"/>
      <c r="X359" s="68"/>
      <c r="Y359" s="68"/>
      <c r="Z359" s="68"/>
    </row>
    <row r="360" spans="15:26">
      <c r="O360" s="63"/>
      <c r="P360" s="67"/>
      <c r="Q360" s="158"/>
      <c r="R360" s="158"/>
      <c r="S360" s="158"/>
      <c r="T360" s="158"/>
      <c r="U360" s="158"/>
      <c r="V360" s="159"/>
      <c r="X360" s="68"/>
      <c r="Y360" s="68"/>
      <c r="Z360" s="68"/>
    </row>
    <row r="361" spans="15:26">
      <c r="O361" s="63"/>
      <c r="P361" s="67"/>
      <c r="Q361" s="158"/>
      <c r="R361" s="158"/>
      <c r="S361" s="158"/>
      <c r="T361" s="158"/>
      <c r="U361" s="158"/>
      <c r="V361" s="159"/>
      <c r="X361" s="68"/>
      <c r="Y361" s="68"/>
      <c r="Z361" s="68"/>
    </row>
    <row r="362" spans="15:26">
      <c r="O362" s="63"/>
      <c r="P362" s="67"/>
      <c r="Q362" s="158"/>
      <c r="R362" s="158"/>
      <c r="S362" s="158"/>
      <c r="T362" s="158"/>
      <c r="U362" s="158"/>
      <c r="V362" s="159"/>
      <c r="X362" s="68"/>
      <c r="Y362" s="68"/>
      <c r="Z362" s="68"/>
    </row>
    <row r="363" spans="15:26">
      <c r="O363" s="63"/>
      <c r="P363" s="67"/>
      <c r="Q363" s="158"/>
      <c r="R363" s="158"/>
      <c r="S363" s="158"/>
      <c r="T363" s="158"/>
      <c r="U363" s="158"/>
      <c r="V363" s="159"/>
      <c r="X363" s="68"/>
      <c r="Y363" s="68"/>
      <c r="Z363" s="68"/>
    </row>
    <row r="364" spans="15:26">
      <c r="O364" s="63"/>
      <c r="P364" s="67"/>
      <c r="Q364" s="158"/>
      <c r="R364" s="158"/>
      <c r="S364" s="158"/>
      <c r="T364" s="158"/>
      <c r="U364" s="158"/>
      <c r="V364" s="159"/>
      <c r="X364" s="68"/>
      <c r="Y364" s="68"/>
      <c r="Z364" s="68"/>
    </row>
    <row r="365" spans="15:26">
      <c r="O365" s="63"/>
      <c r="P365" s="67"/>
      <c r="Q365" s="158"/>
      <c r="R365" s="158"/>
      <c r="S365" s="158"/>
      <c r="T365" s="158"/>
      <c r="U365" s="158"/>
      <c r="V365" s="159"/>
      <c r="X365" s="68"/>
      <c r="Y365" s="68"/>
      <c r="Z365" s="68"/>
    </row>
    <row r="366" spans="15:26">
      <c r="O366" s="63"/>
      <c r="P366" s="67"/>
      <c r="Q366" s="158"/>
      <c r="R366" s="158"/>
      <c r="S366" s="158"/>
      <c r="T366" s="158"/>
      <c r="U366" s="158"/>
      <c r="V366" s="159"/>
      <c r="X366" s="68"/>
      <c r="Y366" s="68"/>
      <c r="Z366" s="68"/>
    </row>
    <row r="367" spans="15:26">
      <c r="O367" s="63"/>
      <c r="P367" s="67"/>
      <c r="Q367" s="158"/>
      <c r="R367" s="158"/>
      <c r="S367" s="158"/>
      <c r="T367" s="158"/>
      <c r="U367" s="158"/>
      <c r="V367" s="159"/>
      <c r="X367" s="68"/>
      <c r="Y367" s="68"/>
      <c r="Z367" s="68"/>
    </row>
    <row r="368" spans="15:26">
      <c r="O368" s="63"/>
      <c r="P368" s="67"/>
      <c r="Q368" s="158"/>
      <c r="R368" s="158"/>
      <c r="S368" s="158"/>
      <c r="T368" s="158"/>
      <c r="U368" s="158"/>
      <c r="V368" s="159"/>
      <c r="X368" s="68"/>
      <c r="Y368" s="68"/>
      <c r="Z368" s="68"/>
    </row>
    <row r="369" spans="15:26">
      <c r="O369" s="63"/>
      <c r="P369" s="67"/>
      <c r="Q369" s="158"/>
      <c r="R369" s="158"/>
      <c r="S369" s="158"/>
      <c r="T369" s="158"/>
      <c r="U369" s="158"/>
      <c r="V369" s="159"/>
      <c r="X369" s="68"/>
      <c r="Y369" s="68"/>
      <c r="Z369" s="68"/>
    </row>
    <row r="370" spans="15:26">
      <c r="O370" s="63"/>
      <c r="P370" s="67"/>
      <c r="Q370" s="158"/>
      <c r="R370" s="158"/>
      <c r="S370" s="158"/>
      <c r="T370" s="158"/>
      <c r="U370" s="158"/>
      <c r="V370" s="159"/>
      <c r="X370" s="68"/>
      <c r="Y370" s="68"/>
      <c r="Z370" s="68"/>
    </row>
    <row r="371" spans="15:26">
      <c r="O371" s="63"/>
      <c r="P371" s="67"/>
      <c r="Q371" s="158"/>
      <c r="R371" s="158"/>
      <c r="S371" s="158"/>
      <c r="T371" s="158"/>
      <c r="U371" s="158"/>
      <c r="V371" s="159"/>
      <c r="X371" s="68"/>
      <c r="Y371" s="68"/>
      <c r="Z371" s="68"/>
    </row>
    <row r="372" spans="15:26">
      <c r="O372" s="63"/>
      <c r="P372" s="67"/>
      <c r="Q372" s="158"/>
      <c r="R372" s="158"/>
      <c r="S372" s="158"/>
      <c r="T372" s="158"/>
      <c r="U372" s="158"/>
      <c r="V372" s="159"/>
      <c r="X372" s="68"/>
      <c r="Y372" s="68"/>
      <c r="Z372" s="68"/>
    </row>
    <row r="373" spans="15:26">
      <c r="O373" s="63"/>
      <c r="P373" s="67"/>
      <c r="Q373" s="158"/>
      <c r="R373" s="158"/>
      <c r="S373" s="158"/>
      <c r="T373" s="158"/>
      <c r="U373" s="158"/>
      <c r="V373" s="159"/>
      <c r="X373" s="68"/>
      <c r="Y373" s="68"/>
      <c r="Z373" s="68"/>
    </row>
    <row r="374" spans="15:26">
      <c r="O374" s="63"/>
      <c r="P374" s="67"/>
      <c r="Q374" s="158"/>
      <c r="R374" s="158"/>
      <c r="S374" s="158"/>
      <c r="T374" s="158"/>
      <c r="U374" s="158"/>
      <c r="V374" s="159"/>
      <c r="X374" s="68"/>
      <c r="Y374" s="68"/>
      <c r="Z374" s="68"/>
    </row>
    <row r="375" spans="15:26">
      <c r="O375" s="63"/>
      <c r="P375" s="67"/>
      <c r="Q375" s="158"/>
      <c r="R375" s="158"/>
      <c r="S375" s="158"/>
      <c r="T375" s="158"/>
      <c r="U375" s="158"/>
      <c r="V375" s="159"/>
      <c r="X375" s="68"/>
      <c r="Y375" s="68"/>
      <c r="Z375" s="68"/>
    </row>
    <row r="376" spans="15:26">
      <c r="O376" s="63"/>
      <c r="P376" s="67"/>
      <c r="Q376" s="158"/>
      <c r="R376" s="158"/>
      <c r="S376" s="158"/>
      <c r="T376" s="158"/>
      <c r="U376" s="158"/>
      <c r="V376" s="159"/>
      <c r="X376" s="68"/>
      <c r="Y376" s="68"/>
      <c r="Z376" s="68"/>
    </row>
    <row r="377" spans="15:26">
      <c r="O377" s="63"/>
      <c r="P377" s="67"/>
      <c r="Q377" s="158"/>
      <c r="R377" s="158"/>
      <c r="S377" s="158"/>
      <c r="T377" s="158"/>
      <c r="U377" s="158"/>
      <c r="V377" s="159"/>
      <c r="X377" s="68"/>
      <c r="Y377" s="68"/>
      <c r="Z377" s="68"/>
    </row>
    <row r="378" spans="15:26">
      <c r="O378" s="63"/>
      <c r="P378" s="67"/>
      <c r="Q378" s="158"/>
      <c r="R378" s="158"/>
      <c r="S378" s="158"/>
      <c r="T378" s="158"/>
      <c r="U378" s="158"/>
      <c r="V378" s="159"/>
      <c r="X378" s="68"/>
      <c r="Y378" s="68"/>
      <c r="Z378" s="68"/>
    </row>
    <row r="379" spans="15:26">
      <c r="O379" s="63"/>
      <c r="P379" s="67"/>
      <c r="Q379" s="158"/>
      <c r="R379" s="158"/>
      <c r="S379" s="158"/>
      <c r="T379" s="158"/>
      <c r="U379" s="158"/>
      <c r="V379" s="159"/>
      <c r="X379" s="68"/>
      <c r="Y379" s="68"/>
      <c r="Z379" s="68"/>
    </row>
    <row r="380" spans="15:26">
      <c r="O380" s="63"/>
      <c r="P380" s="67"/>
      <c r="Q380" s="158"/>
      <c r="R380" s="158"/>
      <c r="S380" s="158"/>
      <c r="T380" s="158"/>
      <c r="U380" s="158"/>
      <c r="V380" s="159"/>
      <c r="X380" s="68"/>
      <c r="Y380" s="68"/>
      <c r="Z380" s="68"/>
    </row>
    <row r="381" spans="15:26">
      <c r="O381" s="63"/>
      <c r="P381" s="67"/>
      <c r="Q381" s="158"/>
      <c r="R381" s="158"/>
      <c r="S381" s="158"/>
      <c r="T381" s="158"/>
      <c r="U381" s="158"/>
      <c r="V381" s="159"/>
      <c r="X381" s="68"/>
      <c r="Y381" s="68"/>
      <c r="Z381" s="68"/>
    </row>
    <row r="382" spans="15:26">
      <c r="O382" s="63"/>
      <c r="P382" s="67"/>
      <c r="Q382" s="158"/>
      <c r="R382" s="158"/>
      <c r="S382" s="158"/>
      <c r="T382" s="158"/>
      <c r="U382" s="158"/>
      <c r="V382" s="159"/>
      <c r="X382" s="68"/>
      <c r="Y382" s="68"/>
      <c r="Z382" s="68"/>
    </row>
    <row r="383" spans="15:26">
      <c r="O383" s="63"/>
      <c r="P383" s="67"/>
      <c r="Q383" s="158"/>
      <c r="R383" s="158"/>
      <c r="S383" s="158"/>
      <c r="T383" s="158"/>
      <c r="U383" s="158"/>
      <c r="V383" s="159"/>
      <c r="X383" s="68"/>
      <c r="Y383" s="68"/>
      <c r="Z383" s="68"/>
    </row>
    <row r="384" spans="15:26">
      <c r="O384" s="63"/>
      <c r="P384" s="67"/>
      <c r="Q384" s="158"/>
      <c r="R384" s="158"/>
      <c r="S384" s="158"/>
      <c r="T384" s="158"/>
      <c r="U384" s="158"/>
      <c r="V384" s="159"/>
      <c r="X384" s="68"/>
      <c r="Y384" s="68"/>
      <c r="Z384" s="68"/>
    </row>
    <row r="385" spans="15:26">
      <c r="O385" s="63"/>
      <c r="P385" s="67"/>
      <c r="Q385" s="158"/>
      <c r="R385" s="158"/>
      <c r="S385" s="158"/>
      <c r="T385" s="158"/>
      <c r="U385" s="158"/>
      <c r="V385" s="159"/>
      <c r="X385" s="68"/>
      <c r="Y385" s="68"/>
      <c r="Z385" s="68"/>
    </row>
    <row r="386" spans="15:26">
      <c r="O386" s="63"/>
      <c r="P386" s="67"/>
      <c r="Q386" s="158"/>
      <c r="R386" s="158"/>
      <c r="S386" s="158"/>
      <c r="T386" s="158"/>
      <c r="U386" s="158"/>
      <c r="V386" s="159"/>
      <c r="X386" s="68"/>
      <c r="Y386" s="68"/>
      <c r="Z386" s="68"/>
    </row>
    <row r="387" spans="15:26">
      <c r="O387" s="63"/>
      <c r="P387" s="67"/>
      <c r="Q387" s="158"/>
      <c r="R387" s="158"/>
      <c r="S387" s="158"/>
      <c r="T387" s="158"/>
      <c r="U387" s="158"/>
      <c r="V387" s="159"/>
      <c r="X387" s="68"/>
      <c r="Y387" s="68"/>
      <c r="Z387" s="68"/>
    </row>
    <row r="388" spans="15:26">
      <c r="O388" s="64"/>
      <c r="P388" s="67"/>
      <c r="Q388" s="158"/>
      <c r="R388" s="158"/>
      <c r="S388" s="158"/>
      <c r="T388" s="158"/>
      <c r="U388" s="158"/>
      <c r="V388" s="159"/>
      <c r="X388" s="68"/>
      <c r="Y388" s="68"/>
      <c r="Z388" s="68"/>
    </row>
    <row r="389" spans="15:26">
      <c r="O389" s="64">
        <v>42552</v>
      </c>
      <c r="P389" s="67"/>
      <c r="Q389" s="158"/>
      <c r="R389" s="158"/>
      <c r="S389" s="158"/>
      <c r="T389" s="158"/>
      <c r="U389" s="158"/>
      <c r="V389" s="159"/>
      <c r="X389" s="68"/>
      <c r="Y389" s="68"/>
      <c r="Z389" s="68"/>
    </row>
    <row r="390" spans="15:26">
      <c r="O390" s="63"/>
      <c r="P390" s="67"/>
      <c r="Q390" s="158"/>
      <c r="R390" s="158"/>
      <c r="S390" s="158"/>
      <c r="T390" s="158"/>
      <c r="U390" s="158"/>
      <c r="V390" s="159"/>
      <c r="X390" s="68"/>
      <c r="Y390" s="68"/>
      <c r="Z390" s="68"/>
    </row>
    <row r="391" spans="15:26">
      <c r="O391" s="63"/>
      <c r="P391" s="67"/>
      <c r="Q391" s="158"/>
      <c r="R391" s="158"/>
      <c r="S391" s="158"/>
      <c r="T391" s="158"/>
      <c r="U391" s="158"/>
      <c r="V391" s="159"/>
      <c r="X391" s="68"/>
      <c r="Y391" s="68"/>
      <c r="Z391" s="68"/>
    </row>
    <row r="392" spans="15:26">
      <c r="O392" s="63"/>
      <c r="P392" s="67"/>
      <c r="Q392" s="158"/>
      <c r="R392" s="158"/>
      <c r="S392" s="158"/>
      <c r="T392" s="158"/>
      <c r="U392" s="158"/>
      <c r="V392" s="159"/>
      <c r="X392" s="68"/>
      <c r="Y392" s="68"/>
      <c r="Z392" s="68"/>
    </row>
    <row r="393" spans="15:26">
      <c r="O393" s="63"/>
      <c r="P393" s="67"/>
      <c r="Q393" s="158"/>
      <c r="R393" s="158"/>
      <c r="S393" s="158"/>
      <c r="T393" s="158"/>
      <c r="U393" s="158"/>
      <c r="V393" s="159"/>
      <c r="X393" s="68"/>
      <c r="Y393" s="68"/>
      <c r="Z393" s="68"/>
    </row>
    <row r="394" spans="15:26">
      <c r="O394" s="63"/>
      <c r="P394" s="67"/>
      <c r="Q394" s="158"/>
      <c r="R394" s="158"/>
      <c r="S394" s="158"/>
      <c r="T394" s="158"/>
      <c r="U394" s="158"/>
      <c r="V394" s="159"/>
      <c r="X394" s="68"/>
      <c r="Y394" s="68"/>
      <c r="Z394" s="68"/>
    </row>
    <row r="395" spans="15:26">
      <c r="O395" s="63"/>
      <c r="P395" s="67"/>
      <c r="Q395" s="158"/>
      <c r="R395" s="158"/>
      <c r="S395" s="158"/>
      <c r="T395" s="158"/>
      <c r="U395" s="158"/>
      <c r="V395" s="159"/>
      <c r="X395" s="68"/>
      <c r="Y395" s="68"/>
      <c r="Z395" s="68"/>
    </row>
    <row r="396" spans="15:26">
      <c r="O396" s="63"/>
      <c r="P396" s="67"/>
      <c r="Q396" s="158"/>
      <c r="R396" s="158"/>
      <c r="S396" s="158"/>
      <c r="T396" s="158"/>
      <c r="U396" s="158"/>
      <c r="V396" s="159"/>
      <c r="X396" s="68"/>
      <c r="Y396" s="68"/>
      <c r="Z396" s="68"/>
    </row>
    <row r="397" spans="15:26">
      <c r="O397" s="63"/>
      <c r="P397" s="67"/>
      <c r="Q397" s="158"/>
      <c r="R397" s="158"/>
      <c r="S397" s="158"/>
      <c r="T397" s="158"/>
      <c r="U397" s="158"/>
      <c r="V397" s="159"/>
      <c r="X397" s="68"/>
      <c r="Y397" s="68"/>
      <c r="Z397" s="68"/>
    </row>
    <row r="398" spans="15:26">
      <c r="O398" s="63"/>
      <c r="P398" s="67"/>
      <c r="Q398" s="158"/>
      <c r="R398" s="158"/>
      <c r="S398" s="158"/>
      <c r="T398" s="158"/>
      <c r="U398" s="158"/>
      <c r="V398" s="159"/>
      <c r="X398" s="68"/>
      <c r="Y398" s="68"/>
      <c r="Z398" s="68"/>
    </row>
    <row r="399" spans="15:26">
      <c r="O399" s="63"/>
      <c r="P399" s="67"/>
      <c r="Q399" s="158"/>
      <c r="R399" s="158"/>
      <c r="S399" s="158"/>
      <c r="T399" s="158"/>
      <c r="U399" s="158"/>
      <c r="V399" s="159"/>
      <c r="X399" s="68"/>
      <c r="Y399" s="68"/>
      <c r="Z399" s="68"/>
    </row>
    <row r="400" spans="15:26">
      <c r="O400" s="63"/>
      <c r="P400" s="67"/>
      <c r="Q400" s="158"/>
      <c r="R400" s="158"/>
      <c r="S400" s="158"/>
      <c r="T400" s="158"/>
      <c r="U400" s="158"/>
      <c r="V400" s="159"/>
      <c r="X400" s="68"/>
      <c r="Y400" s="68"/>
      <c r="Z400" s="68"/>
    </row>
    <row r="401" spans="15:26">
      <c r="O401" s="63"/>
      <c r="P401" s="67"/>
      <c r="Q401" s="158"/>
      <c r="R401" s="158"/>
      <c r="S401" s="158"/>
      <c r="T401" s="158"/>
      <c r="U401" s="158"/>
      <c r="V401" s="159"/>
      <c r="X401" s="68"/>
      <c r="Y401" s="68"/>
      <c r="Z401" s="68"/>
    </row>
    <row r="402" spans="15:26">
      <c r="O402" s="63"/>
      <c r="P402" s="67"/>
      <c r="Q402" s="158"/>
      <c r="R402" s="158"/>
      <c r="S402" s="158"/>
      <c r="T402" s="158"/>
      <c r="U402" s="158"/>
      <c r="V402" s="159"/>
      <c r="X402" s="68"/>
      <c r="Y402" s="68"/>
      <c r="Z402" s="68"/>
    </row>
    <row r="403" spans="15:26">
      <c r="O403" s="63"/>
      <c r="P403" s="67"/>
      <c r="Q403" s="158"/>
      <c r="R403" s="158"/>
      <c r="S403" s="158"/>
      <c r="T403" s="158"/>
      <c r="U403" s="158"/>
      <c r="V403" s="159"/>
      <c r="X403" s="68"/>
      <c r="Y403" s="68"/>
      <c r="Z403" s="68"/>
    </row>
    <row r="404" spans="15:26">
      <c r="O404" s="63"/>
      <c r="P404" s="67"/>
      <c r="Q404" s="158"/>
      <c r="R404" s="158"/>
      <c r="S404" s="158"/>
      <c r="T404" s="158"/>
      <c r="U404" s="158"/>
      <c r="V404" s="159"/>
      <c r="X404" s="68"/>
      <c r="Y404" s="68"/>
      <c r="Z404" s="68"/>
    </row>
    <row r="405" spans="15:26">
      <c r="O405" s="63"/>
      <c r="P405" s="67"/>
      <c r="Q405" s="158"/>
      <c r="R405" s="158"/>
      <c r="S405" s="158"/>
      <c r="T405" s="158"/>
      <c r="U405" s="158"/>
      <c r="V405" s="159"/>
      <c r="X405" s="68"/>
      <c r="Y405" s="68"/>
      <c r="Z405" s="68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/>
  </sheetPr>
  <dimension ref="A1:R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75" customWidth="1"/>
    <col min="2" max="2" width="2.7109375" style="75" customWidth="1"/>
    <col min="3" max="3" width="23.7109375" style="75" customWidth="1"/>
    <col min="4" max="4" width="1.28515625" style="75" customWidth="1"/>
    <col min="5" max="5" width="59.85546875" style="75" customWidth="1"/>
    <col min="6" max="6" width="11.42578125" style="89"/>
    <col min="7" max="7" width="15.85546875" style="89" customWidth="1"/>
    <col min="8" max="16384" width="11.42578125" style="89"/>
  </cols>
  <sheetData>
    <row r="1" spans="2:18" s="75" customFormat="1" ht="0.75" customHeight="1"/>
    <row r="2" spans="2:18" s="75" customFormat="1" ht="21" customHeight="1">
      <c r="E2" s="106" t="s">
        <v>1</v>
      </c>
    </row>
    <row r="3" spans="2:18" s="75" customFormat="1" ht="15" customHeight="1">
      <c r="E3" s="115" t="s">
        <v>117</v>
      </c>
    </row>
    <row r="4" spans="2:18" s="77" customFormat="1" ht="20.25" customHeight="1">
      <c r="B4" s="76"/>
      <c r="C4" s="105" t="s">
        <v>73</v>
      </c>
    </row>
    <row r="5" spans="2:18" s="77" customFormat="1" ht="12.75" customHeight="1">
      <c r="B5" s="76"/>
      <c r="C5" s="78"/>
    </row>
    <row r="6" spans="2:18" s="77" customFormat="1" ht="13.5" customHeight="1">
      <c r="B6" s="76"/>
      <c r="C6" s="79"/>
      <c r="D6" s="80"/>
      <c r="E6" s="80"/>
    </row>
    <row r="7" spans="2:18" s="77" customFormat="1" ht="12.75" customHeight="1">
      <c r="B7" s="76"/>
      <c r="C7" s="199" t="s">
        <v>87</v>
      </c>
      <c r="D7" s="80"/>
      <c r="E7" s="81"/>
      <c r="P7" s="82"/>
      <c r="Q7" s="82"/>
      <c r="R7" s="82"/>
    </row>
    <row r="8" spans="2:18" s="77" customFormat="1" ht="12.75" customHeight="1">
      <c r="B8" s="76"/>
      <c r="C8" s="199"/>
      <c r="D8" s="80"/>
      <c r="E8" s="81"/>
      <c r="P8" s="83"/>
      <c r="Q8" s="83"/>
      <c r="R8" s="83"/>
    </row>
    <row r="9" spans="2:18" s="77" customFormat="1" ht="12.75" customHeight="1">
      <c r="B9" s="76"/>
      <c r="C9" s="199"/>
      <c r="D9" s="80"/>
      <c r="E9" s="81"/>
      <c r="P9" s="84"/>
      <c r="Q9" s="84"/>
      <c r="R9" s="84"/>
    </row>
    <row r="10" spans="2:18" s="77" customFormat="1" ht="12.75" customHeight="1">
      <c r="B10" s="76"/>
      <c r="C10" s="91"/>
      <c r="D10" s="80"/>
      <c r="E10" s="81"/>
      <c r="P10" s="84"/>
      <c r="Q10" s="84"/>
      <c r="R10" s="84"/>
    </row>
    <row r="11" spans="2:18" s="77" customFormat="1" ht="12.75" customHeight="1">
      <c r="B11" s="76"/>
      <c r="C11" s="91"/>
      <c r="D11" s="80"/>
      <c r="E11" s="85"/>
      <c r="P11" s="84"/>
      <c r="Q11" s="84"/>
      <c r="R11" s="84"/>
    </row>
    <row r="12" spans="2:18" s="77" customFormat="1" ht="12.75" customHeight="1">
      <c r="B12" s="76"/>
      <c r="C12" s="91"/>
      <c r="D12" s="80"/>
      <c r="E12" s="85"/>
      <c r="P12" s="84"/>
      <c r="Q12" s="84"/>
      <c r="R12" s="84"/>
    </row>
    <row r="13" spans="2:18" s="77" customFormat="1" ht="12.75" customHeight="1">
      <c r="B13" s="76"/>
      <c r="C13" s="91"/>
      <c r="D13" s="80"/>
      <c r="E13" s="85"/>
      <c r="P13" s="84"/>
      <c r="Q13" s="84"/>
      <c r="R13" s="84"/>
    </row>
    <row r="14" spans="2:18" s="77" customFormat="1" ht="12.75" customHeight="1">
      <c r="B14" s="76"/>
      <c r="C14" s="79"/>
      <c r="D14" s="80"/>
      <c r="E14" s="85"/>
      <c r="P14" s="84"/>
      <c r="Q14" s="84"/>
      <c r="R14" s="84"/>
    </row>
    <row r="15" spans="2:18" s="77" customFormat="1" ht="12.75" customHeight="1">
      <c r="B15" s="76"/>
      <c r="C15" s="79"/>
      <c r="D15" s="80"/>
      <c r="E15" s="85"/>
      <c r="P15" s="84"/>
      <c r="Q15" s="84"/>
      <c r="R15" s="84"/>
    </row>
    <row r="16" spans="2:18" s="77" customFormat="1" ht="12.75" customHeight="1">
      <c r="B16" s="76"/>
      <c r="C16" s="79"/>
      <c r="D16" s="80"/>
      <c r="E16" s="85"/>
      <c r="P16" s="84"/>
      <c r="Q16" s="84"/>
      <c r="R16" s="84"/>
    </row>
    <row r="17" spans="2:9" s="77" customFormat="1" ht="12.75" customHeight="1">
      <c r="B17" s="76"/>
      <c r="C17" s="79"/>
      <c r="D17" s="80"/>
      <c r="E17" s="85"/>
      <c r="G17" s="87"/>
      <c r="H17" s="86"/>
      <c r="I17" s="86"/>
    </row>
    <row r="18" spans="2:9" s="77" customFormat="1" ht="12.75" customHeight="1">
      <c r="B18" s="76"/>
      <c r="C18" s="79"/>
      <c r="D18" s="80"/>
      <c r="E18" s="85"/>
      <c r="G18" s="87"/>
      <c r="H18" s="86"/>
      <c r="I18" s="86"/>
    </row>
    <row r="19" spans="2:9" s="77" customFormat="1" ht="12.75" customHeight="1">
      <c r="B19" s="76"/>
      <c r="C19" s="79"/>
      <c r="D19" s="80"/>
      <c r="E19" s="85"/>
      <c r="G19" s="87"/>
      <c r="H19" s="86"/>
      <c r="I19" s="86"/>
    </row>
    <row r="20" spans="2:9" s="77" customFormat="1" ht="12.75" customHeight="1">
      <c r="B20" s="76"/>
      <c r="C20" s="79"/>
      <c r="D20" s="80"/>
      <c r="E20" s="85"/>
      <c r="G20" s="87"/>
      <c r="H20" s="86"/>
      <c r="I20" s="86"/>
    </row>
    <row r="21" spans="2:9" s="77" customFormat="1" ht="12.75" customHeight="1">
      <c r="B21" s="76"/>
      <c r="C21" s="79"/>
      <c r="D21" s="80"/>
      <c r="E21" s="85"/>
      <c r="G21" s="87"/>
      <c r="H21" s="86"/>
      <c r="I21" s="86"/>
    </row>
    <row r="22" spans="2:9">
      <c r="E22" s="88"/>
      <c r="H22" s="86"/>
      <c r="I22" s="86"/>
    </row>
    <row r="23" spans="2:9" ht="12.75" customHeight="1">
      <c r="E23" s="88"/>
      <c r="H23" s="86"/>
    </row>
    <row r="24" spans="2:9" ht="12.75" customHeight="1">
      <c r="E24" s="88"/>
    </row>
    <row r="25" spans="2:9">
      <c r="E25" s="88"/>
    </row>
    <row r="26" spans="2:9">
      <c r="E26" s="88"/>
    </row>
    <row r="27" spans="2:9">
      <c r="E27" s="88"/>
    </row>
    <row r="28" spans="2:9">
      <c r="E28" s="195"/>
    </row>
    <row r="29" spans="2:9">
      <c r="E29" s="195"/>
    </row>
    <row r="30" spans="2:9">
      <c r="E30" s="229"/>
      <c r="F30" s="90"/>
    </row>
    <row r="31" spans="2:9">
      <c r="F31" s="90"/>
    </row>
    <row r="32" spans="2:9">
      <c r="E32" s="230"/>
      <c r="F32" s="90"/>
    </row>
    <row r="33" spans="6:14">
      <c r="F33" s="90"/>
    </row>
    <row r="34" spans="6:14">
      <c r="F34" s="90"/>
    </row>
    <row r="35" spans="6:14">
      <c r="F35" s="90"/>
    </row>
    <row r="40" spans="6:14">
      <c r="F40" s="75"/>
      <c r="G40" s="75"/>
      <c r="H40" s="75"/>
      <c r="I40" s="75"/>
      <c r="J40" s="75"/>
      <c r="K40" s="75"/>
      <c r="L40" s="75"/>
      <c r="N40" s="75"/>
    </row>
    <row r="41" spans="6:14">
      <c r="F41" s="75"/>
      <c r="G41" s="75"/>
      <c r="H41" s="75"/>
      <c r="I41" s="75"/>
      <c r="J41" s="75"/>
      <c r="K41" s="75"/>
      <c r="L41" s="75"/>
      <c r="N41" s="75"/>
    </row>
    <row r="42" spans="6:14">
      <c r="F42" s="75"/>
      <c r="G42" s="75"/>
      <c r="H42" s="75"/>
      <c r="I42" s="75"/>
      <c r="J42" s="75"/>
      <c r="K42" s="75"/>
      <c r="L42" s="75"/>
      <c r="N42" s="75"/>
    </row>
    <row r="43" spans="6:14">
      <c r="F43" s="75"/>
      <c r="G43" s="75"/>
      <c r="H43" s="75"/>
      <c r="I43" s="75"/>
      <c r="J43" s="75"/>
      <c r="K43" s="75"/>
      <c r="L43" s="75"/>
      <c r="N43" s="75"/>
    </row>
  </sheetData>
  <mergeCells count="2">
    <mergeCell ref="C7:C9"/>
    <mergeCell ref="E28:E2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3:AA223"/>
  <sheetViews>
    <sheetView showGridLines="0" showRowColHeaders="0" zoomScaleNormal="100" workbookViewId="0"/>
  </sheetViews>
  <sheetFormatPr baseColWidth="10" defaultRowHeight="11.25"/>
  <cols>
    <col min="1" max="1" width="11.42578125" style="166"/>
    <col min="2" max="2" width="40.5703125" style="166" customWidth="1"/>
    <col min="3" max="16384" width="11.42578125" style="166"/>
  </cols>
  <sheetData>
    <row r="3" spans="2:7">
      <c r="B3" s="108" t="s">
        <v>60</v>
      </c>
      <c r="C3" s="165"/>
      <c r="D3" s="165"/>
      <c r="E3" s="165"/>
    </row>
    <row r="4" spans="2:7">
      <c r="B4" s="109"/>
      <c r="C4" s="92" t="s">
        <v>61</v>
      </c>
      <c r="D4" s="92" t="s">
        <v>14</v>
      </c>
      <c r="E4" s="110"/>
      <c r="F4" s="109"/>
      <c r="G4" s="92" t="s">
        <v>14</v>
      </c>
    </row>
    <row r="5" spans="2:7">
      <c r="B5" s="140" t="s">
        <v>92</v>
      </c>
      <c r="C5" s="136">
        <v>3328.89</v>
      </c>
      <c r="D5" s="112">
        <f>ROUND(C5/$C$17*100,1)</f>
        <v>3.4</v>
      </c>
      <c r="E5" s="110"/>
      <c r="F5" s="111" t="s">
        <v>16</v>
      </c>
      <c r="G5" s="112">
        <f>SUM(D5:D10)</f>
        <v>51.79999999999999</v>
      </c>
    </row>
    <row r="6" spans="2:7">
      <c r="B6" s="111" t="s">
        <v>3</v>
      </c>
      <c r="C6" s="136">
        <v>7117.29</v>
      </c>
      <c r="D6" s="112">
        <f>ROUND(C6/$C$17*100,1)</f>
        <v>7.2</v>
      </c>
      <c r="E6" s="110"/>
      <c r="F6" s="204" t="s">
        <v>17</v>
      </c>
      <c r="G6" s="205">
        <f>SUM(D11:D16)</f>
        <v>48.199999999999996</v>
      </c>
    </row>
    <row r="7" spans="2:7">
      <c r="B7" s="111" t="s">
        <v>4</v>
      </c>
      <c r="C7" s="136">
        <v>9535.8700000000008</v>
      </c>
      <c r="D7" s="112">
        <f>ROUND(C7/$C$17*100,1)</f>
        <v>9.6</v>
      </c>
      <c r="E7" s="110"/>
    </row>
    <row r="8" spans="2:7">
      <c r="B8" s="111" t="s">
        <v>11</v>
      </c>
      <c r="C8" s="136">
        <v>24947.71</v>
      </c>
      <c r="D8" s="112">
        <f>ROUND(C8/$C$17*100,1)</f>
        <v>25.2</v>
      </c>
      <c r="E8" s="110"/>
    </row>
    <row r="9" spans="2:7">
      <c r="B9" s="111" t="s">
        <v>9</v>
      </c>
      <c r="C9" s="136">
        <v>5815.243010000002</v>
      </c>
      <c r="D9" s="112">
        <f>100-SUM(D5:D8,D10:D16)</f>
        <v>5.8999999999999915</v>
      </c>
      <c r="E9" s="110"/>
    </row>
    <row r="10" spans="2:7">
      <c r="B10" s="111" t="s">
        <v>76</v>
      </c>
      <c r="C10" s="136">
        <v>458.90549999999996</v>
      </c>
      <c r="D10" s="112">
        <f>ROUND(C10/$C$17*100,1)</f>
        <v>0.5</v>
      </c>
      <c r="E10" s="110"/>
    </row>
    <row r="11" spans="2:7">
      <c r="B11" s="111" t="s">
        <v>75</v>
      </c>
      <c r="C11" s="136">
        <v>123.0415</v>
      </c>
      <c r="D11" s="112">
        <f>ROUND(C11/$C$17*100,1)</f>
        <v>0.1</v>
      </c>
      <c r="E11" s="110"/>
    </row>
    <row r="12" spans="2:7">
      <c r="B12" s="111" t="s">
        <v>5</v>
      </c>
      <c r="C12" s="136">
        <v>22949.602749999998</v>
      </c>
      <c r="D12" s="112">
        <f t="shared" ref="D12" si="0">ROUND(C12/$C$17*100,1)</f>
        <v>23.2</v>
      </c>
      <c r="E12" s="110"/>
    </row>
    <row r="13" spans="2:7">
      <c r="B13" s="111" t="s">
        <v>2</v>
      </c>
      <c r="C13" s="136">
        <v>17048.698629999999</v>
      </c>
      <c r="D13" s="112">
        <f>ROUND(C13/$C$17*100,1)</f>
        <v>17.2</v>
      </c>
      <c r="E13" s="110"/>
    </row>
    <row r="14" spans="2:7">
      <c r="B14" s="111" t="s">
        <v>6</v>
      </c>
      <c r="C14" s="136">
        <v>4454.2677130001284</v>
      </c>
      <c r="D14" s="112">
        <f>ROUND(C14/$C$17*100,1)</f>
        <v>4.5</v>
      </c>
      <c r="E14" s="110"/>
    </row>
    <row r="15" spans="2:7">
      <c r="B15" s="111" t="s">
        <v>7</v>
      </c>
      <c r="C15" s="136">
        <v>2304.1129999999998</v>
      </c>
      <c r="D15" s="112">
        <f>ROUND(C15/$C$17*100,1)</f>
        <v>2.2999999999999998</v>
      </c>
      <c r="E15" s="110"/>
    </row>
    <row r="16" spans="2:7">
      <c r="B16" s="111" t="s">
        <v>8</v>
      </c>
      <c r="C16" s="136">
        <v>857.53899999999987</v>
      </c>
      <c r="D16" s="112">
        <f>ROUND(C16/$C$17*100,1)</f>
        <v>0.9</v>
      </c>
      <c r="E16" s="110"/>
    </row>
    <row r="17" spans="2:7">
      <c r="B17" s="113" t="s">
        <v>15</v>
      </c>
      <c r="C17" s="137">
        <f>SUM(C5:C16)</f>
        <v>98941.171103000117</v>
      </c>
      <c r="D17" s="114">
        <f>SUM(D5:D16)</f>
        <v>100</v>
      </c>
      <c r="E17" s="110"/>
    </row>
    <row r="18" spans="2:7">
      <c r="B18" s="165"/>
      <c r="C18" s="165"/>
      <c r="D18" s="165"/>
      <c r="E18" s="165"/>
    </row>
    <row r="19" spans="2:7">
      <c r="B19" s="108" t="s">
        <v>63</v>
      </c>
      <c r="C19" s="165"/>
      <c r="D19" s="165"/>
      <c r="E19" s="165"/>
    </row>
    <row r="20" spans="2:7">
      <c r="B20" s="109"/>
      <c r="C20" s="92" t="s">
        <v>0</v>
      </c>
      <c r="D20" s="92" t="s">
        <v>14</v>
      </c>
      <c r="E20" s="110"/>
      <c r="F20" s="109"/>
      <c r="G20" s="92" t="s">
        <v>14</v>
      </c>
    </row>
    <row r="21" spans="2:7">
      <c r="B21" s="140" t="s">
        <v>92</v>
      </c>
      <c r="C21" s="182">
        <f>'P1'!F10</f>
        <v>36.102800000000002</v>
      </c>
      <c r="D21" s="112">
        <f>ROUND(C21/$C$33*100,1)</f>
        <v>0.2</v>
      </c>
      <c r="E21" s="110"/>
      <c r="F21" s="111" t="s">
        <v>16</v>
      </c>
      <c r="G21" s="112">
        <f>SUM(D21:D26)</f>
        <v>62.800000000000004</v>
      </c>
    </row>
    <row r="22" spans="2:7">
      <c r="B22" s="111" t="s">
        <v>3</v>
      </c>
      <c r="C22" s="136">
        <f>'P1'!F11</f>
        <v>4487.7156000000004</v>
      </c>
      <c r="D22" s="112">
        <f>ROUND(C22/$C$33*100,1)</f>
        <v>21.8</v>
      </c>
      <c r="E22" s="138"/>
      <c r="F22" s="204" t="s">
        <v>17</v>
      </c>
      <c r="G22" s="205">
        <f>SUM(D27:D32)</f>
        <v>37.200000000000003</v>
      </c>
    </row>
    <row r="23" spans="2:7">
      <c r="B23" s="111" t="s">
        <v>4</v>
      </c>
      <c r="C23" s="136">
        <f>'P1'!F12</f>
        <v>3502.4256</v>
      </c>
      <c r="D23" s="112">
        <f>ROUND(C23/$C$33*100,1)</f>
        <v>17</v>
      </c>
      <c r="E23" s="138"/>
    </row>
    <row r="24" spans="2:7">
      <c r="B24" s="111" t="s">
        <v>11</v>
      </c>
      <c r="C24" s="136">
        <f>'P1'!F13</f>
        <v>2287.2069999999999</v>
      </c>
      <c r="D24" s="112">
        <f>ROUND(C24/$C$33*100,1)</f>
        <v>11.1</v>
      </c>
      <c r="E24" s="138"/>
    </row>
    <row r="25" spans="2:7">
      <c r="B25" s="111" t="s">
        <v>9</v>
      </c>
      <c r="C25" s="136">
        <f>'P1'!F18</f>
        <v>2429.2367960000001</v>
      </c>
      <c r="D25" s="112">
        <f>100-SUM(D21:D24,D26:D32)</f>
        <v>11.700000000000003</v>
      </c>
      <c r="E25" s="138"/>
    </row>
    <row r="26" spans="2:7">
      <c r="B26" s="111" t="s">
        <v>76</v>
      </c>
      <c r="C26" s="136">
        <f>'P1'!F19</f>
        <v>201.70134999999999</v>
      </c>
      <c r="D26" s="112">
        <f t="shared" ref="D26:D32" si="1">ROUND(C26/$C$33*100,1)</f>
        <v>1</v>
      </c>
      <c r="E26" s="138"/>
    </row>
    <row r="27" spans="2:7">
      <c r="B27" s="111" t="s">
        <v>75</v>
      </c>
      <c r="C27" s="136">
        <f>'P1'!F20</f>
        <v>65.901849999999996</v>
      </c>
      <c r="D27" s="112">
        <f t="shared" si="1"/>
        <v>0.3</v>
      </c>
      <c r="E27" s="138"/>
    </row>
    <row r="28" spans="2:7">
      <c r="B28" s="111" t="s">
        <v>5</v>
      </c>
      <c r="C28" s="136">
        <f>'P1'!F14</f>
        <v>2481.8117040000002</v>
      </c>
      <c r="D28" s="112">
        <f t="shared" si="1"/>
        <v>12</v>
      </c>
      <c r="E28" s="138"/>
    </row>
    <row r="29" spans="2:7">
      <c r="B29" s="111" t="s">
        <v>2</v>
      </c>
      <c r="C29" s="136">
        <f>'P1'!F9</f>
        <v>3012.9933000000001</v>
      </c>
      <c r="D29" s="112">
        <f t="shared" si="1"/>
        <v>14.6</v>
      </c>
      <c r="E29" s="138"/>
    </row>
    <row r="30" spans="2:7">
      <c r="B30" s="111" t="s">
        <v>6</v>
      </c>
      <c r="C30" s="136">
        <f>'P1'!F15</f>
        <v>889.6807</v>
      </c>
      <c r="D30" s="112">
        <f t="shared" si="1"/>
        <v>4.3</v>
      </c>
      <c r="E30" s="138"/>
    </row>
    <row r="31" spans="2:7">
      <c r="B31" s="111" t="s">
        <v>7</v>
      </c>
      <c r="C31" s="136">
        <f>'P1'!F16</f>
        <v>898.91420000000005</v>
      </c>
      <c r="D31" s="112">
        <f t="shared" si="1"/>
        <v>4.4000000000000004</v>
      </c>
      <c r="E31" s="138"/>
    </row>
    <row r="32" spans="2:7">
      <c r="B32" s="111" t="s">
        <v>8</v>
      </c>
      <c r="C32" s="136">
        <f>'P1'!F17</f>
        <v>332.73090000000002</v>
      </c>
      <c r="D32" s="112">
        <f t="shared" si="1"/>
        <v>1.6</v>
      </c>
      <c r="E32" s="138"/>
    </row>
    <row r="33" spans="2:6">
      <c r="B33" s="113" t="s">
        <v>15</v>
      </c>
      <c r="C33" s="137">
        <f>SUM(C21:C32)</f>
        <v>20626.4218</v>
      </c>
      <c r="D33" s="114">
        <f>SUM(D21:D32)</f>
        <v>99.999999999999986</v>
      </c>
    </row>
    <row r="34" spans="2:6">
      <c r="B34" s="160"/>
      <c r="C34" s="165"/>
      <c r="D34" s="165"/>
      <c r="E34" s="165"/>
      <c r="F34" s="165"/>
    </row>
    <row r="35" spans="2:6">
      <c r="B35" s="160" t="s">
        <v>119</v>
      </c>
      <c r="C35" s="165"/>
      <c r="D35" s="165"/>
      <c r="E35" s="165"/>
      <c r="F35" s="190" t="str">
        <f>CONCATENATE("Mes",CHAR(13),MID(B35,66,10))</f>
        <v>Mes_x000D_11/07/2018</v>
      </c>
    </row>
    <row r="36" spans="2:6">
      <c r="B36" s="109"/>
      <c r="C36" s="92" t="s">
        <v>14</v>
      </c>
      <c r="D36" s="110"/>
      <c r="E36" s="109"/>
      <c r="F36" s="92" t="s">
        <v>14</v>
      </c>
    </row>
    <row r="37" spans="2:6">
      <c r="B37" s="111" t="s">
        <v>92</v>
      </c>
      <c r="C37" s="112">
        <v>0.6</v>
      </c>
      <c r="D37" s="110"/>
      <c r="E37" s="111" t="s">
        <v>16</v>
      </c>
      <c r="F37" s="112">
        <f>SUM(C37:C42)</f>
        <v>59.4</v>
      </c>
    </row>
    <row r="38" spans="2:6">
      <c r="B38" s="111" t="s">
        <v>3</v>
      </c>
      <c r="C38" s="112">
        <v>19.7</v>
      </c>
      <c r="D38" s="110"/>
      <c r="E38" s="204" t="s">
        <v>17</v>
      </c>
      <c r="F38" s="205">
        <f>SUM(C43:C48)</f>
        <v>40.6</v>
      </c>
    </row>
    <row r="39" spans="2:6">
      <c r="B39" s="111" t="s">
        <v>4</v>
      </c>
      <c r="C39" s="112">
        <v>17.600000000000001</v>
      </c>
      <c r="D39" s="110"/>
    </row>
    <row r="40" spans="2:6">
      <c r="B40" s="111" t="s">
        <v>11</v>
      </c>
      <c r="C40" s="112">
        <v>10.199999999999999</v>
      </c>
      <c r="D40" s="110"/>
    </row>
    <row r="41" spans="2:6">
      <c r="B41" s="111" t="s">
        <v>9</v>
      </c>
      <c r="C41" s="112">
        <f>100-SUM(C37:C40,C42:C48)</f>
        <v>10.399999999999991</v>
      </c>
      <c r="D41" s="110"/>
      <c r="E41" s="110"/>
      <c r="F41" s="110"/>
    </row>
    <row r="42" spans="2:6">
      <c r="B42" s="111" t="s">
        <v>76</v>
      </c>
      <c r="C42" s="112">
        <v>0.9</v>
      </c>
      <c r="D42" s="110"/>
      <c r="E42" s="110"/>
      <c r="F42" s="110"/>
    </row>
    <row r="43" spans="2:6">
      <c r="B43" s="111" t="s">
        <v>75</v>
      </c>
      <c r="C43" s="112">
        <v>0.3</v>
      </c>
      <c r="D43" s="110"/>
      <c r="E43" s="110"/>
      <c r="F43" s="110"/>
    </row>
    <row r="44" spans="2:6">
      <c r="B44" s="111" t="s">
        <v>5</v>
      </c>
      <c r="C44" s="112">
        <v>15.7</v>
      </c>
      <c r="D44" s="110"/>
      <c r="E44" s="110"/>
      <c r="F44" s="110"/>
    </row>
    <row r="45" spans="2:6">
      <c r="B45" s="111" t="s">
        <v>2</v>
      </c>
      <c r="C45" s="112">
        <v>15.2</v>
      </c>
      <c r="D45" s="110"/>
      <c r="E45" s="110"/>
      <c r="F45" s="110"/>
    </row>
    <row r="46" spans="2:6">
      <c r="B46" s="111" t="s">
        <v>6</v>
      </c>
      <c r="C46" s="112">
        <v>3.8</v>
      </c>
      <c r="D46" s="110"/>
      <c r="E46" s="110"/>
      <c r="F46" s="110"/>
    </row>
    <row r="47" spans="2:6">
      <c r="B47" s="111" t="s">
        <v>7</v>
      </c>
      <c r="C47" s="112">
        <v>4.2</v>
      </c>
      <c r="D47" s="110"/>
      <c r="E47" s="110"/>
      <c r="F47" s="110"/>
    </row>
    <row r="48" spans="2:6">
      <c r="B48" s="111" t="s">
        <v>8</v>
      </c>
      <c r="C48" s="112">
        <v>1.4</v>
      </c>
      <c r="D48" s="165"/>
      <c r="E48" s="165"/>
      <c r="F48" s="165"/>
    </row>
    <row r="49" spans="2:6">
      <c r="B49" s="113" t="s">
        <v>15</v>
      </c>
      <c r="C49" s="114">
        <f>SUM(C37:C48)</f>
        <v>100</v>
      </c>
      <c r="D49" s="165"/>
      <c r="E49" s="165"/>
      <c r="F49" s="165"/>
    </row>
    <row r="50" spans="2:6">
      <c r="B50" s="160"/>
      <c r="C50" s="165"/>
      <c r="D50" s="165"/>
      <c r="E50" s="165"/>
      <c r="F50" s="165"/>
    </row>
    <row r="51" spans="2:6">
      <c r="B51" s="160" t="s">
        <v>120</v>
      </c>
      <c r="C51" s="165"/>
      <c r="D51" s="165"/>
      <c r="E51" s="165"/>
      <c r="F51" s="190" t="str">
        <f>CONCATENATE("Histórico ",CHAR(13),MID(B51,65,11))</f>
        <v>Histórico _x000D_ 20/03/2018</v>
      </c>
    </row>
    <row r="52" spans="2:6">
      <c r="B52" s="109"/>
      <c r="C52" s="92" t="s">
        <v>14</v>
      </c>
      <c r="D52" s="110"/>
      <c r="E52" s="109"/>
      <c r="F52" s="92" t="s">
        <v>14</v>
      </c>
    </row>
    <row r="53" spans="2:6">
      <c r="B53" s="111" t="s">
        <v>92</v>
      </c>
      <c r="C53" s="112">
        <v>1.3</v>
      </c>
      <c r="D53" s="110"/>
      <c r="E53" s="111" t="s">
        <v>16</v>
      </c>
      <c r="F53" s="112">
        <f>SUM(C53:C58)</f>
        <v>36.700000000000003</v>
      </c>
    </row>
    <row r="54" spans="2:6">
      <c r="B54" s="111" t="s">
        <v>3</v>
      </c>
      <c r="C54" s="112">
        <v>17</v>
      </c>
      <c r="D54" s="110"/>
      <c r="E54" s="204" t="s">
        <v>17</v>
      </c>
      <c r="F54" s="205">
        <f>SUM(C59:C64)</f>
        <v>63.300000000000004</v>
      </c>
    </row>
    <row r="55" spans="2:6">
      <c r="B55" s="111" t="s">
        <v>4</v>
      </c>
      <c r="C55" s="112">
        <v>4.3</v>
      </c>
      <c r="D55" s="110"/>
    </row>
    <row r="56" spans="2:6">
      <c r="B56" s="111" t="s">
        <v>11</v>
      </c>
      <c r="C56" s="112">
        <v>4.3</v>
      </c>
      <c r="D56" s="110"/>
    </row>
    <row r="57" spans="2:6">
      <c r="B57" s="111" t="s">
        <v>9</v>
      </c>
      <c r="C57" s="112">
        <f>100-SUM(C53:C56,C58:C64)</f>
        <v>9</v>
      </c>
      <c r="D57" s="110"/>
      <c r="E57" s="110"/>
      <c r="F57" s="110"/>
    </row>
    <row r="58" spans="2:6">
      <c r="B58" s="111" t="s">
        <v>76</v>
      </c>
      <c r="C58" s="112">
        <v>0.8</v>
      </c>
      <c r="D58" s="110"/>
      <c r="E58" s="110"/>
      <c r="F58" s="110"/>
    </row>
    <row r="59" spans="2:6">
      <c r="B59" s="111" t="s">
        <v>75</v>
      </c>
      <c r="C59" s="112">
        <v>0.2</v>
      </c>
      <c r="D59" s="110"/>
      <c r="E59" s="110"/>
      <c r="F59" s="110"/>
    </row>
    <row r="60" spans="2:6">
      <c r="B60" s="111" t="s">
        <v>5</v>
      </c>
      <c r="C60" s="112">
        <v>38</v>
      </c>
      <c r="D60" s="110"/>
      <c r="E60" s="110"/>
      <c r="F60" s="110"/>
    </row>
    <row r="61" spans="2:6">
      <c r="B61" s="111" t="s">
        <v>2</v>
      </c>
      <c r="C61" s="112">
        <v>20.100000000000001</v>
      </c>
      <c r="D61" s="110"/>
      <c r="E61" s="110"/>
      <c r="F61" s="110"/>
    </row>
    <row r="62" spans="2:6">
      <c r="B62" s="111" t="s">
        <v>6</v>
      </c>
      <c r="C62" s="112">
        <v>2.5</v>
      </c>
      <c r="D62" s="110"/>
      <c r="E62" s="110"/>
      <c r="F62" s="110"/>
    </row>
    <row r="63" spans="2:6">
      <c r="B63" s="111" t="s">
        <v>7</v>
      </c>
      <c r="C63" s="112">
        <v>1.6</v>
      </c>
      <c r="D63" s="110"/>
      <c r="E63" s="110"/>
      <c r="F63" s="110"/>
    </row>
    <row r="64" spans="2:6">
      <c r="B64" s="111" t="s">
        <v>8</v>
      </c>
      <c r="C64" s="112">
        <v>0.9</v>
      </c>
    </row>
    <row r="65" spans="2:16">
      <c r="B65" s="113" t="s">
        <v>15</v>
      </c>
      <c r="C65" s="114">
        <f>SUM(C53:C64)</f>
        <v>100</v>
      </c>
    </row>
    <row r="66" spans="2:16">
      <c r="B66" s="160"/>
      <c r="C66" s="165"/>
    </row>
    <row r="67" spans="2:16">
      <c r="B67" s="160" t="s">
        <v>66</v>
      </c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</row>
    <row r="68" spans="2:16">
      <c r="B68" s="208"/>
      <c r="C68" s="209" t="s">
        <v>121</v>
      </c>
      <c r="D68" s="209" t="s">
        <v>122</v>
      </c>
      <c r="E68" s="209" t="s">
        <v>123</v>
      </c>
      <c r="F68" s="209" t="s">
        <v>124</v>
      </c>
      <c r="G68" s="209" t="s">
        <v>125</v>
      </c>
      <c r="H68" s="209" t="s">
        <v>126</v>
      </c>
      <c r="I68" s="209" t="s">
        <v>127</v>
      </c>
      <c r="J68" s="209" t="s">
        <v>128</v>
      </c>
      <c r="K68" s="209" t="s">
        <v>129</v>
      </c>
      <c r="L68" s="209" t="s">
        <v>122</v>
      </c>
      <c r="M68" s="209" t="s">
        <v>129</v>
      </c>
      <c r="N68" s="209" t="s">
        <v>121</v>
      </c>
      <c r="O68" s="209" t="s">
        <v>121</v>
      </c>
      <c r="P68" s="184"/>
    </row>
    <row r="69" spans="2:16">
      <c r="B69" s="206" t="s">
        <v>2</v>
      </c>
      <c r="C69" s="206">
        <v>1193.060807952</v>
      </c>
      <c r="D69" s="206">
        <v>1085.274118734</v>
      </c>
      <c r="E69" s="206">
        <v>1188.291802062</v>
      </c>
      <c r="F69" s="206">
        <v>828.31292537800005</v>
      </c>
      <c r="G69" s="206">
        <v>842.27862453199998</v>
      </c>
      <c r="H69" s="206">
        <v>1254.3240136700001</v>
      </c>
      <c r="I69" s="206">
        <v>2195.140984786</v>
      </c>
      <c r="J69" s="206">
        <v>2386.7674253499999</v>
      </c>
      <c r="K69" s="206">
        <v>4394.4137065559999</v>
      </c>
      <c r="L69" s="206">
        <v>4711.2099602460003</v>
      </c>
      <c r="M69" s="206">
        <v>3508.191939324</v>
      </c>
      <c r="N69" s="206">
        <v>3704.4946245840001</v>
      </c>
      <c r="O69" s="206">
        <v>3012.9933000000001</v>
      </c>
    </row>
    <row r="70" spans="2:16">
      <c r="B70" s="206" t="s">
        <v>92</v>
      </c>
      <c r="C70" s="206">
        <v>98.826694048000007</v>
      </c>
      <c r="D70" s="206">
        <v>112.205176266</v>
      </c>
      <c r="E70" s="206">
        <v>118.471554938</v>
      </c>
      <c r="F70" s="206">
        <v>133.817345622</v>
      </c>
      <c r="G70" s="206">
        <v>222.09125546799999</v>
      </c>
      <c r="H70" s="206">
        <v>309.58646633000001</v>
      </c>
      <c r="I70" s="206">
        <v>273.43523521399999</v>
      </c>
      <c r="J70" s="206">
        <v>180.62302364999999</v>
      </c>
      <c r="K70" s="206">
        <v>369.77771444399997</v>
      </c>
      <c r="L70" s="206">
        <v>345.63732475400002</v>
      </c>
      <c r="M70" s="206">
        <v>153.27436067600001</v>
      </c>
      <c r="N70" s="206">
        <v>58.722846416000003</v>
      </c>
      <c r="O70" s="206">
        <v>36.102800000000002</v>
      </c>
    </row>
    <row r="71" spans="2:16">
      <c r="B71" s="206" t="s">
        <v>3</v>
      </c>
      <c r="C71" s="207">
        <v>4393.4089999999997</v>
      </c>
      <c r="D71" s="207">
        <v>5080.2929999999997</v>
      </c>
      <c r="E71" s="207">
        <v>4725.6310000000003</v>
      </c>
      <c r="F71" s="207">
        <v>4310.2259999999997</v>
      </c>
      <c r="G71" s="207">
        <v>3615.6709999999998</v>
      </c>
      <c r="H71" s="207">
        <v>5037.24</v>
      </c>
      <c r="I71" s="207">
        <v>5098.7070000000003</v>
      </c>
      <c r="J71" s="207">
        <v>4594.5630000000001</v>
      </c>
      <c r="K71" s="207">
        <v>4499.95</v>
      </c>
      <c r="L71" s="207">
        <v>3833.973</v>
      </c>
      <c r="M71" s="207">
        <v>3746.2649999999999</v>
      </c>
      <c r="N71" s="207">
        <v>3610.1419999999998</v>
      </c>
      <c r="O71" s="207">
        <v>4487.7156000000004</v>
      </c>
    </row>
    <row r="72" spans="2:16">
      <c r="B72" s="206" t="s">
        <v>4</v>
      </c>
      <c r="C72" s="207">
        <v>4040.0160000000001</v>
      </c>
      <c r="D72" s="207">
        <v>2977.3270000000002</v>
      </c>
      <c r="E72" s="207">
        <v>2835.5230000000001</v>
      </c>
      <c r="F72" s="207">
        <v>3910.402</v>
      </c>
      <c r="G72" s="207">
        <v>4674.415</v>
      </c>
      <c r="H72" s="207">
        <v>4141.2920000000004</v>
      </c>
      <c r="I72" s="207">
        <v>3041.538</v>
      </c>
      <c r="J72" s="207">
        <v>3500.7289999999998</v>
      </c>
      <c r="K72" s="207">
        <v>1338.597</v>
      </c>
      <c r="L72" s="207">
        <v>1386.2190000000001</v>
      </c>
      <c r="M72" s="207">
        <v>2275.355</v>
      </c>
      <c r="N72" s="207">
        <v>2292.9380000000001</v>
      </c>
      <c r="O72" s="207">
        <v>3502.4256</v>
      </c>
    </row>
    <row r="73" spans="2:16">
      <c r="B73" s="206" t="s">
        <v>82</v>
      </c>
      <c r="C73" s="207">
        <v>0</v>
      </c>
      <c r="D73" s="207">
        <v>0</v>
      </c>
      <c r="E73" s="207">
        <v>0</v>
      </c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207">
        <v>0</v>
      </c>
      <c r="L73" s="207">
        <v>0</v>
      </c>
      <c r="M73" s="207">
        <v>0</v>
      </c>
      <c r="N73" s="207">
        <v>0</v>
      </c>
      <c r="O73" s="207">
        <v>0</v>
      </c>
    </row>
    <row r="74" spans="2:16">
      <c r="B74" s="206" t="s">
        <v>93</v>
      </c>
      <c r="C74" s="207">
        <v>3712.319</v>
      </c>
      <c r="D74" s="207">
        <v>3479.8420000000001</v>
      </c>
      <c r="E74" s="207">
        <v>3215.1759649999999</v>
      </c>
      <c r="F74" s="207">
        <v>3873.3009999999999</v>
      </c>
      <c r="G74" s="207">
        <v>4569.8599999999997</v>
      </c>
      <c r="H74" s="207">
        <v>3056.1640000000002</v>
      </c>
      <c r="I74" s="207">
        <v>2277.6590000000001</v>
      </c>
      <c r="J74" s="207">
        <v>1973.229</v>
      </c>
      <c r="K74" s="207">
        <v>1271.808</v>
      </c>
      <c r="L74" s="207">
        <v>1224.4659999999999</v>
      </c>
      <c r="M74" s="207">
        <v>1987.4780000000001</v>
      </c>
      <c r="N74" s="207">
        <v>2164.6085029999999</v>
      </c>
      <c r="O74" s="207">
        <v>2287.2069999999999</v>
      </c>
    </row>
    <row r="75" spans="2:16">
      <c r="B75" s="206" t="s">
        <v>5</v>
      </c>
      <c r="C75" s="207">
        <v>3336.7930000000001</v>
      </c>
      <c r="D75" s="207">
        <v>3296.2750000000001</v>
      </c>
      <c r="E75" s="207">
        <v>2817.2429999999999</v>
      </c>
      <c r="F75" s="207">
        <v>3186.259</v>
      </c>
      <c r="G75" s="207">
        <v>3956.4580000000001</v>
      </c>
      <c r="H75" s="207">
        <v>5747.7089999999998</v>
      </c>
      <c r="I75" s="207">
        <v>5276.3649999999998</v>
      </c>
      <c r="J75" s="207">
        <v>4622.9570000000003</v>
      </c>
      <c r="K75" s="207">
        <v>7650.5559999999996</v>
      </c>
      <c r="L75" s="207">
        <v>4398.0609999999997</v>
      </c>
      <c r="M75" s="207">
        <v>3251.424</v>
      </c>
      <c r="N75" s="207">
        <v>2577.2310000000002</v>
      </c>
      <c r="O75" s="207">
        <v>2481.8117040000002</v>
      </c>
    </row>
    <row r="76" spans="2:16">
      <c r="B76" s="206" t="s">
        <v>94</v>
      </c>
      <c r="C76" s="207">
        <v>871.42700000000002</v>
      </c>
      <c r="D76" s="207">
        <v>778.17200000000003</v>
      </c>
      <c r="E76" s="207">
        <v>740.76099999999997</v>
      </c>
      <c r="F76" s="207">
        <v>651.03</v>
      </c>
      <c r="G76" s="207">
        <v>515.77</v>
      </c>
      <c r="H76" s="207">
        <v>407.721</v>
      </c>
      <c r="I76" s="207">
        <v>416.28800000000001</v>
      </c>
      <c r="J76" s="207">
        <v>484.916</v>
      </c>
      <c r="K76" s="207">
        <v>551.84500000000003</v>
      </c>
      <c r="L76" s="207">
        <v>660.56200000000001</v>
      </c>
      <c r="M76" s="207">
        <v>775.05399999999997</v>
      </c>
      <c r="N76" s="207">
        <v>775.06399999999996</v>
      </c>
      <c r="O76" s="207">
        <v>889.6807</v>
      </c>
    </row>
    <row r="77" spans="2:16">
      <c r="B77" s="206" t="s">
        <v>95</v>
      </c>
      <c r="C77" s="207">
        <v>812.88</v>
      </c>
      <c r="D77" s="207">
        <v>692.43499999999995</v>
      </c>
      <c r="E77" s="207">
        <v>608.14</v>
      </c>
      <c r="F77" s="207">
        <v>398.79300000000001</v>
      </c>
      <c r="G77" s="207">
        <v>220.65199999999999</v>
      </c>
      <c r="H77" s="207">
        <v>131.196</v>
      </c>
      <c r="I77" s="207">
        <v>112.38800000000001</v>
      </c>
      <c r="J77" s="207">
        <v>229.80799999999999</v>
      </c>
      <c r="K77" s="207">
        <v>233.95599999999999</v>
      </c>
      <c r="L77" s="207">
        <v>325.935</v>
      </c>
      <c r="M77" s="207">
        <v>477.21</v>
      </c>
      <c r="N77" s="207">
        <v>551.29300000000001</v>
      </c>
      <c r="O77" s="207">
        <v>898.91420000000005</v>
      </c>
    </row>
    <row r="78" spans="2:16">
      <c r="B78" s="206" t="s">
        <v>9</v>
      </c>
      <c r="C78" s="207">
        <v>2395.0329999999999</v>
      </c>
      <c r="D78" s="207">
        <v>2253.788</v>
      </c>
      <c r="E78" s="207">
        <v>2268.7860000000001</v>
      </c>
      <c r="F78" s="207">
        <v>2389.42</v>
      </c>
      <c r="G78" s="207">
        <v>2438.3620000000001</v>
      </c>
      <c r="H78" s="207">
        <v>2481.1149999999998</v>
      </c>
      <c r="I78" s="207">
        <v>2474.7359999999999</v>
      </c>
      <c r="J78" s="207">
        <v>2243.4229999999998</v>
      </c>
      <c r="K78" s="207">
        <v>2330.2339999999999</v>
      </c>
      <c r="L78" s="207">
        <v>2349.7559999999999</v>
      </c>
      <c r="M78" s="207">
        <v>2413.0309999999999</v>
      </c>
      <c r="N78" s="207">
        <v>2399.39</v>
      </c>
      <c r="O78" s="207">
        <v>2429.2367960000001</v>
      </c>
    </row>
    <row r="79" spans="2:16">
      <c r="B79" s="206" t="s">
        <v>96</v>
      </c>
      <c r="C79" s="207">
        <v>200.6275</v>
      </c>
      <c r="D79" s="207">
        <v>214.93299999999999</v>
      </c>
      <c r="E79" s="207">
        <v>213.31549999999999</v>
      </c>
      <c r="F79" s="207">
        <v>228.41249999999999</v>
      </c>
      <c r="G79" s="207">
        <v>206.52449999999999</v>
      </c>
      <c r="H79" s="207">
        <v>218.512</v>
      </c>
      <c r="I79" s="207">
        <v>226.57149999999999</v>
      </c>
      <c r="J79" s="207">
        <v>202.00299999999999</v>
      </c>
      <c r="K79" s="207">
        <v>215.39500000000001</v>
      </c>
      <c r="L79" s="207">
        <v>169.464</v>
      </c>
      <c r="M79" s="207">
        <v>137.02799999999999</v>
      </c>
      <c r="N79" s="207">
        <v>175.41</v>
      </c>
      <c r="O79" s="207">
        <v>201.70134999999999</v>
      </c>
    </row>
    <row r="80" spans="2:16">
      <c r="B80" s="206" t="s">
        <v>97</v>
      </c>
      <c r="C80" s="207">
        <v>69</v>
      </c>
      <c r="D80" s="207">
        <v>66</v>
      </c>
      <c r="E80" s="207">
        <v>62</v>
      </c>
      <c r="F80" s="207">
        <v>66</v>
      </c>
      <c r="G80" s="207">
        <v>67</v>
      </c>
      <c r="H80" s="207">
        <v>70</v>
      </c>
      <c r="I80" s="207">
        <v>69</v>
      </c>
      <c r="J80" s="207">
        <v>62</v>
      </c>
      <c r="K80" s="207">
        <v>66</v>
      </c>
      <c r="L80" s="207">
        <v>67</v>
      </c>
      <c r="M80" s="207">
        <v>24</v>
      </c>
      <c r="N80" s="207">
        <v>51</v>
      </c>
      <c r="O80" s="207">
        <v>66</v>
      </c>
    </row>
    <row r="81" spans="2:15">
      <c r="B81" s="206" t="s">
        <v>98</v>
      </c>
      <c r="C81" s="207">
        <v>332.56799999999998</v>
      </c>
      <c r="D81" s="207">
        <v>316.09800000000001</v>
      </c>
      <c r="E81" s="207">
        <v>309.25400000000002</v>
      </c>
      <c r="F81" s="207">
        <v>310.00299999999999</v>
      </c>
      <c r="G81" s="207">
        <v>307.70600000000002</v>
      </c>
      <c r="H81" s="207">
        <v>312.63099999999997</v>
      </c>
      <c r="I81" s="207">
        <v>296.49200000000002</v>
      </c>
      <c r="J81" s="207">
        <v>301.63099999999997</v>
      </c>
      <c r="K81" s="207">
        <v>268.91500000000002</v>
      </c>
      <c r="L81" s="207">
        <v>235.27199999999999</v>
      </c>
      <c r="M81" s="207">
        <v>291.6232</v>
      </c>
      <c r="N81" s="207">
        <v>305.14600000000002</v>
      </c>
      <c r="O81" s="207">
        <v>332.73090000000002</v>
      </c>
    </row>
    <row r="82" spans="2:15">
      <c r="B82" s="206" t="s">
        <v>99</v>
      </c>
      <c r="C82" s="207">
        <v>21455.849502000001</v>
      </c>
      <c r="D82" s="207">
        <v>20352.343294999999</v>
      </c>
      <c r="E82" s="207">
        <v>19103.022322000001</v>
      </c>
      <c r="F82" s="207">
        <v>20286.106271000001</v>
      </c>
      <c r="G82" s="207">
        <v>21636.345880000001</v>
      </c>
      <c r="H82" s="207">
        <v>23167.462479999998</v>
      </c>
      <c r="I82" s="207">
        <v>21758.584220000001</v>
      </c>
      <c r="J82" s="207">
        <v>20783.088448999999</v>
      </c>
      <c r="K82" s="207">
        <v>23191.356421</v>
      </c>
      <c r="L82" s="207">
        <v>19707.484284999999</v>
      </c>
      <c r="M82" s="207">
        <v>19040.279500000001</v>
      </c>
      <c r="N82" s="207">
        <v>18665.240974</v>
      </c>
      <c r="O82" s="207">
        <v>20626.4218</v>
      </c>
    </row>
    <row r="83" spans="2:15">
      <c r="B83" s="206" t="s">
        <v>100</v>
      </c>
      <c r="C83" s="207">
        <v>-173.37316200000001</v>
      </c>
      <c r="D83" s="207">
        <v>-204.27099899999999</v>
      </c>
      <c r="E83" s="207">
        <v>-165.54855699999999</v>
      </c>
      <c r="F83" s="207">
        <v>-221.48029299999999</v>
      </c>
      <c r="G83" s="207">
        <v>-269.55341499999997</v>
      </c>
      <c r="H83" s="207">
        <v>-554.92065600000001</v>
      </c>
      <c r="I83" s="207">
        <v>-390.73397899999998</v>
      </c>
      <c r="J83" s="207">
        <v>-253.25366199999999</v>
      </c>
      <c r="K83" s="207">
        <v>-733.04460500000005</v>
      </c>
      <c r="L83" s="207">
        <v>-559.43875200000002</v>
      </c>
      <c r="M83" s="207">
        <v>-212.64291399999999</v>
      </c>
      <c r="N83" s="207">
        <v>-83.060524999999998</v>
      </c>
      <c r="O83" s="207">
        <v>-67.242599999999996</v>
      </c>
    </row>
    <row r="84" spans="2:15">
      <c r="B84" s="206" t="s">
        <v>83</v>
      </c>
      <c r="C84" s="207">
        <v>-155.21145899999999</v>
      </c>
      <c r="D84" s="207">
        <v>-166.87624500000001</v>
      </c>
      <c r="E84" s="207">
        <v>-116.104623</v>
      </c>
      <c r="F84" s="207">
        <v>-93.285021</v>
      </c>
      <c r="G84" s="207">
        <v>-70.161934000000002</v>
      </c>
      <c r="H84" s="207">
        <v>-91.766864999999996</v>
      </c>
      <c r="I84" s="207">
        <v>-86.203828999999999</v>
      </c>
      <c r="J84" s="207">
        <v>-99.993398999999997</v>
      </c>
      <c r="K84" s="207">
        <v>-89.996875000000003</v>
      </c>
      <c r="L84" s="207">
        <v>-66.467461999999998</v>
      </c>
      <c r="M84" s="207">
        <v>-89.565090999999995</v>
      </c>
      <c r="N84" s="207">
        <v>-108.62363499999999</v>
      </c>
      <c r="O84" s="207">
        <v>-161.42429999999999</v>
      </c>
    </row>
    <row r="85" spans="2:15">
      <c r="B85" s="206" t="s">
        <v>101</v>
      </c>
      <c r="C85" s="207">
        <v>1273.4433959999999</v>
      </c>
      <c r="D85" s="207">
        <v>1827.910942</v>
      </c>
      <c r="E85" s="207">
        <v>1393.3084220000001</v>
      </c>
      <c r="F85" s="207">
        <v>280.22841799999998</v>
      </c>
      <c r="G85" s="207">
        <v>-346.27278000000001</v>
      </c>
      <c r="H85" s="207">
        <v>-339.50387699999999</v>
      </c>
      <c r="I85" s="207">
        <v>1340.296642</v>
      </c>
      <c r="J85" s="207">
        <v>857.10299299999997</v>
      </c>
      <c r="K85" s="207">
        <v>-273.49978299999998</v>
      </c>
      <c r="L85" s="207">
        <v>882.69462899999996</v>
      </c>
      <c r="M85" s="207">
        <v>1368.3471199999999</v>
      </c>
      <c r="N85" s="207">
        <v>1863.564482</v>
      </c>
      <c r="O85" s="207">
        <v>1887.9102</v>
      </c>
    </row>
    <row r="86" spans="2:15">
      <c r="B86" s="210" t="s">
        <v>102</v>
      </c>
      <c r="C86" s="211">
        <v>22400.708277000002</v>
      </c>
      <c r="D86" s="211">
        <v>21809.106993000001</v>
      </c>
      <c r="E86" s="211">
        <v>20214.677564000001</v>
      </c>
      <c r="F86" s="211">
        <v>20251.569374999999</v>
      </c>
      <c r="G86" s="211">
        <v>20950.357751</v>
      </c>
      <c r="H86" s="211">
        <v>22181.271081999999</v>
      </c>
      <c r="I86" s="211">
        <v>22621.943053999999</v>
      </c>
      <c r="J86" s="211">
        <v>21286.944381000001</v>
      </c>
      <c r="K86" s="211">
        <v>22094.815158000001</v>
      </c>
      <c r="L86" s="211">
        <v>19964.272700000001</v>
      </c>
      <c r="M86" s="211">
        <v>20106.418614999999</v>
      </c>
      <c r="N86" s="211">
        <v>20337.121296000001</v>
      </c>
      <c r="O86" s="211">
        <v>22285.665099999998</v>
      </c>
    </row>
    <row r="88" spans="2:15">
      <c r="B88" s="212" t="s">
        <v>17</v>
      </c>
      <c r="C88" s="213">
        <f t="shared" ref="C88:O88" si="2">SUM(C69,C75:C77,C80:C81)</f>
        <v>6615.7288079520004</v>
      </c>
      <c r="D88" s="213">
        <f t="shared" si="2"/>
        <v>6234.2541187339993</v>
      </c>
      <c r="E88" s="213">
        <f t="shared" si="2"/>
        <v>5725.6898020620001</v>
      </c>
      <c r="F88" s="213">
        <f t="shared" si="2"/>
        <v>5440.3979253779989</v>
      </c>
      <c r="G88" s="213">
        <f t="shared" si="2"/>
        <v>5909.8646245319997</v>
      </c>
      <c r="H88" s="213">
        <f t="shared" si="2"/>
        <v>7923.5810136699993</v>
      </c>
      <c r="I88" s="213">
        <f t="shared" si="2"/>
        <v>8365.673984785999</v>
      </c>
      <c r="J88" s="213">
        <f t="shared" si="2"/>
        <v>8088.0794253500007</v>
      </c>
      <c r="K88" s="213">
        <f t="shared" si="2"/>
        <v>13165.685706556</v>
      </c>
      <c r="L88" s="213">
        <f t="shared" si="2"/>
        <v>10398.039960246</v>
      </c>
      <c r="M88" s="213">
        <f t="shared" si="2"/>
        <v>8327.5031393239988</v>
      </c>
      <c r="N88" s="213">
        <f t="shared" si="2"/>
        <v>7964.2286245839996</v>
      </c>
      <c r="O88" s="213">
        <f t="shared" si="2"/>
        <v>7682.1308040000004</v>
      </c>
    </row>
    <row r="89" spans="2:15">
      <c r="B89" s="210" t="s">
        <v>16</v>
      </c>
      <c r="C89" s="211">
        <f t="shared" ref="C89:O89" si="3">SUM(C70:C74,C78:C79)</f>
        <v>14840.231194047999</v>
      </c>
      <c r="D89" s="211">
        <f t="shared" si="3"/>
        <v>14118.388176266002</v>
      </c>
      <c r="E89" s="211">
        <f t="shared" si="3"/>
        <v>13376.903019938001</v>
      </c>
      <c r="F89" s="211">
        <f t="shared" si="3"/>
        <v>14845.578845622</v>
      </c>
      <c r="G89" s="211">
        <f t="shared" si="3"/>
        <v>15726.923755468</v>
      </c>
      <c r="H89" s="211">
        <f t="shared" si="3"/>
        <v>15243.909466330002</v>
      </c>
      <c r="I89" s="211">
        <f t="shared" si="3"/>
        <v>13392.646735214001</v>
      </c>
      <c r="J89" s="211">
        <f t="shared" si="3"/>
        <v>12694.570023649998</v>
      </c>
      <c r="K89" s="211">
        <f t="shared" si="3"/>
        <v>10025.761714443999</v>
      </c>
      <c r="L89" s="211">
        <f t="shared" si="3"/>
        <v>9309.5153247539984</v>
      </c>
      <c r="M89" s="211">
        <f t="shared" si="3"/>
        <v>10712.431360676001</v>
      </c>
      <c r="N89" s="211">
        <f t="shared" si="3"/>
        <v>10701.211349415998</v>
      </c>
      <c r="O89" s="211">
        <f t="shared" si="3"/>
        <v>12944.389146000001</v>
      </c>
    </row>
    <row r="91" spans="2:15">
      <c r="B91" s="212" t="s">
        <v>17</v>
      </c>
      <c r="C91" s="214">
        <f>SUM(ROUND(C69/SUM(C88:C89)*100,1),ROUND(C75/SUM(C88:C89)*100,1),ROUND(C76/SUM(C88:C89)*100,1),ROUND(C77/SUM(C88:C89)*100,1),ROUND(C80/SUM(C88:C89)*100,1),ROUND(C81/SUM(C88:C89)*100,1))</f>
        <v>31</v>
      </c>
      <c r="D91" s="214">
        <f t="shared" ref="D91:O91" si="4">SUM(ROUND(D69/SUM(D88:D89)*100,1),ROUND(D75/SUM(D88:D89)*100,1),ROUND(D76/SUM(D88:D89)*100,1),ROUND(D77/SUM(D88:D89)*100,1),ROUND(D80/SUM(D88:D89)*100,1),ROUND(D81/SUM(D88:D89)*100,1))</f>
        <v>30.6</v>
      </c>
      <c r="E91" s="214">
        <f t="shared" si="4"/>
        <v>29.9</v>
      </c>
      <c r="F91" s="214">
        <f t="shared" si="4"/>
        <v>26.799999999999997</v>
      </c>
      <c r="G91" s="214">
        <f t="shared" si="4"/>
        <v>27.299999999999997</v>
      </c>
      <c r="H91" s="214">
        <f t="shared" si="4"/>
        <v>34.199999999999996</v>
      </c>
      <c r="I91" s="214">
        <f t="shared" si="4"/>
        <v>38.399999999999991</v>
      </c>
      <c r="J91" s="214">
        <f t="shared" si="4"/>
        <v>38.9</v>
      </c>
      <c r="K91" s="214">
        <f t="shared" si="4"/>
        <v>56.8</v>
      </c>
      <c r="L91" s="214">
        <f t="shared" si="4"/>
        <v>52.800000000000004</v>
      </c>
      <c r="M91" s="214">
        <f t="shared" si="4"/>
        <v>43.7</v>
      </c>
      <c r="N91" s="214">
        <f t="shared" si="4"/>
        <v>42.7</v>
      </c>
      <c r="O91" s="214">
        <f t="shared" si="4"/>
        <v>37.200000000000003</v>
      </c>
    </row>
    <row r="92" spans="2:15">
      <c r="B92" s="210" t="s">
        <v>16</v>
      </c>
      <c r="C92" s="215">
        <f t="shared" ref="C92:O92" si="5">100-C91</f>
        <v>69</v>
      </c>
      <c r="D92" s="215">
        <f t="shared" si="5"/>
        <v>69.400000000000006</v>
      </c>
      <c r="E92" s="215">
        <f t="shared" si="5"/>
        <v>70.099999999999994</v>
      </c>
      <c r="F92" s="215">
        <f t="shared" si="5"/>
        <v>73.2</v>
      </c>
      <c r="G92" s="215">
        <f t="shared" si="5"/>
        <v>72.7</v>
      </c>
      <c r="H92" s="215">
        <f t="shared" si="5"/>
        <v>65.800000000000011</v>
      </c>
      <c r="I92" s="215">
        <f t="shared" si="5"/>
        <v>61.600000000000009</v>
      </c>
      <c r="J92" s="215">
        <f t="shared" si="5"/>
        <v>61.1</v>
      </c>
      <c r="K92" s="215">
        <f t="shared" si="5"/>
        <v>43.2</v>
      </c>
      <c r="L92" s="215">
        <f t="shared" si="5"/>
        <v>47.199999999999996</v>
      </c>
      <c r="M92" s="215">
        <f t="shared" si="5"/>
        <v>56.3</v>
      </c>
      <c r="N92" s="215">
        <f t="shared" si="5"/>
        <v>57.3</v>
      </c>
      <c r="O92" s="215">
        <f t="shared" si="5"/>
        <v>62.8</v>
      </c>
    </row>
    <row r="94" spans="2:15">
      <c r="B94" s="166" t="s">
        <v>112</v>
      </c>
    </row>
    <row r="95" spans="2:15">
      <c r="B95" s="166" t="s">
        <v>113</v>
      </c>
    </row>
    <row r="97" spans="2:16">
      <c r="B97" s="160" t="s">
        <v>77</v>
      </c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</row>
    <row r="98" spans="2:16">
      <c r="B98" s="208"/>
      <c r="C98" s="209" t="s">
        <v>121</v>
      </c>
      <c r="D98" s="209" t="s">
        <v>122</v>
      </c>
      <c r="E98" s="209" t="s">
        <v>123</v>
      </c>
      <c r="F98" s="209" t="s">
        <v>124</v>
      </c>
      <c r="G98" s="209" t="s">
        <v>125</v>
      </c>
      <c r="H98" s="209" t="s">
        <v>126</v>
      </c>
      <c r="I98" s="209" t="s">
        <v>127</v>
      </c>
      <c r="J98" s="209" t="s">
        <v>128</v>
      </c>
      <c r="K98" s="209" t="s">
        <v>129</v>
      </c>
      <c r="L98" s="209" t="s">
        <v>122</v>
      </c>
      <c r="M98" s="209" t="s">
        <v>129</v>
      </c>
      <c r="N98" s="209" t="s">
        <v>121</v>
      </c>
      <c r="O98" s="209" t="s">
        <v>121</v>
      </c>
      <c r="P98" s="184"/>
    </row>
    <row r="99" spans="2:16">
      <c r="B99" s="206" t="s">
        <v>2</v>
      </c>
      <c r="C99" s="206">
        <v>1193.060807952</v>
      </c>
      <c r="D99" s="206">
        <v>1085.274118734</v>
      </c>
      <c r="E99" s="206">
        <v>1188.291802062</v>
      </c>
      <c r="F99" s="206">
        <v>828.31292537800005</v>
      </c>
      <c r="G99" s="206">
        <v>842.27862453199998</v>
      </c>
      <c r="H99" s="206">
        <v>1254.3240136700001</v>
      </c>
      <c r="I99" s="206">
        <v>2195.140984786</v>
      </c>
      <c r="J99" s="206">
        <v>2386.7674253499999</v>
      </c>
      <c r="K99" s="206">
        <v>4394.4137065559999</v>
      </c>
      <c r="L99" s="206">
        <v>4711.2099602460003</v>
      </c>
      <c r="M99" s="206">
        <v>3508.191939324</v>
      </c>
      <c r="N99" s="206">
        <v>3704.4946245840001</v>
      </c>
      <c r="O99" s="206">
        <v>3012.9933000000001</v>
      </c>
    </row>
    <row r="100" spans="2:16">
      <c r="B100" s="206" t="s">
        <v>92</v>
      </c>
      <c r="C100" s="206">
        <v>98.826694048000007</v>
      </c>
      <c r="D100" s="206">
        <v>112.205176266</v>
      </c>
      <c r="E100" s="206">
        <v>118.471554938</v>
      </c>
      <c r="F100" s="206">
        <v>133.817345622</v>
      </c>
      <c r="G100" s="206">
        <v>222.09125546799999</v>
      </c>
      <c r="H100" s="206">
        <v>309.58646633000001</v>
      </c>
      <c r="I100" s="206">
        <v>273.43523521399999</v>
      </c>
      <c r="J100" s="206">
        <v>180.62302364999999</v>
      </c>
      <c r="K100" s="206">
        <v>369.77771444399997</v>
      </c>
      <c r="L100" s="206">
        <v>345.63732475400002</v>
      </c>
      <c r="M100" s="206">
        <v>153.27436067600001</v>
      </c>
      <c r="N100" s="206">
        <v>58.722846416000003</v>
      </c>
      <c r="O100" s="206">
        <v>36.102800000000002</v>
      </c>
    </row>
    <row r="101" spans="2:16">
      <c r="B101" s="206" t="s">
        <v>3</v>
      </c>
      <c r="C101" s="207">
        <v>4393.4089999999997</v>
      </c>
      <c r="D101" s="207">
        <v>5080.2929999999997</v>
      </c>
      <c r="E101" s="207">
        <v>4725.6310000000003</v>
      </c>
      <c r="F101" s="207">
        <v>4310.2259999999997</v>
      </c>
      <c r="G101" s="207">
        <v>3615.6709999999998</v>
      </c>
      <c r="H101" s="207">
        <v>5037.24</v>
      </c>
      <c r="I101" s="207">
        <v>5098.7070000000003</v>
      </c>
      <c r="J101" s="207">
        <v>4594.5630000000001</v>
      </c>
      <c r="K101" s="207">
        <v>4499.95</v>
      </c>
      <c r="L101" s="207">
        <v>3833.973</v>
      </c>
      <c r="M101" s="207">
        <v>3746.2649999999999</v>
      </c>
      <c r="N101" s="207">
        <v>3610.1419999999998</v>
      </c>
      <c r="O101" s="207">
        <v>4487.7156000000004</v>
      </c>
    </row>
    <row r="102" spans="2:16">
      <c r="B102" s="206" t="s">
        <v>4</v>
      </c>
      <c r="C102" s="207">
        <v>4040.0160000000001</v>
      </c>
      <c r="D102" s="207">
        <v>2977.3270000000002</v>
      </c>
      <c r="E102" s="207">
        <v>2835.5230000000001</v>
      </c>
      <c r="F102" s="207">
        <v>3910.402</v>
      </c>
      <c r="G102" s="207">
        <v>4674.415</v>
      </c>
      <c r="H102" s="207">
        <v>4141.2920000000004</v>
      </c>
      <c r="I102" s="207">
        <v>3041.538</v>
      </c>
      <c r="J102" s="207">
        <v>3500.7289999999998</v>
      </c>
      <c r="K102" s="207">
        <v>1338.597</v>
      </c>
      <c r="L102" s="207">
        <v>1386.2190000000001</v>
      </c>
      <c r="M102" s="207">
        <v>2275.355</v>
      </c>
      <c r="N102" s="207">
        <v>2292.9380000000001</v>
      </c>
      <c r="O102" s="207">
        <v>3502.4256</v>
      </c>
    </row>
    <row r="103" spans="2:16">
      <c r="B103" s="206" t="s">
        <v>82</v>
      </c>
      <c r="C103" s="207">
        <v>0</v>
      </c>
      <c r="D103" s="207">
        <v>0</v>
      </c>
      <c r="E103" s="207">
        <v>0</v>
      </c>
      <c r="F103" s="207">
        <v>0</v>
      </c>
      <c r="G103" s="207">
        <v>0</v>
      </c>
      <c r="H103" s="207">
        <v>0</v>
      </c>
      <c r="I103" s="207">
        <v>0</v>
      </c>
      <c r="J103" s="207">
        <v>0</v>
      </c>
      <c r="K103" s="207">
        <v>0</v>
      </c>
      <c r="L103" s="207">
        <v>0</v>
      </c>
      <c r="M103" s="207">
        <v>0</v>
      </c>
      <c r="N103" s="207">
        <v>0</v>
      </c>
      <c r="O103" s="207">
        <v>0</v>
      </c>
    </row>
    <row r="104" spans="2:16">
      <c r="B104" s="206" t="s">
        <v>93</v>
      </c>
      <c r="C104" s="207">
        <v>3712.319</v>
      </c>
      <c r="D104" s="207">
        <v>3479.8420000000001</v>
      </c>
      <c r="E104" s="207">
        <v>3215.1759649999999</v>
      </c>
      <c r="F104" s="207">
        <v>3873.3009999999999</v>
      </c>
      <c r="G104" s="207">
        <v>4569.8599999999997</v>
      </c>
      <c r="H104" s="207">
        <v>3056.1640000000002</v>
      </c>
      <c r="I104" s="207">
        <v>2277.6590000000001</v>
      </c>
      <c r="J104" s="207">
        <v>1973.229</v>
      </c>
      <c r="K104" s="207">
        <v>1271.808</v>
      </c>
      <c r="L104" s="207">
        <v>1224.4659999999999</v>
      </c>
      <c r="M104" s="207">
        <v>1987.4780000000001</v>
      </c>
      <c r="N104" s="207">
        <v>2164.6085029999999</v>
      </c>
      <c r="O104" s="207">
        <v>2287.2069999999999</v>
      </c>
    </row>
    <row r="105" spans="2:16">
      <c r="B105" s="206" t="s">
        <v>5</v>
      </c>
      <c r="C105" s="207">
        <v>3336.7930000000001</v>
      </c>
      <c r="D105" s="207">
        <v>3296.2750000000001</v>
      </c>
      <c r="E105" s="207">
        <v>2817.2429999999999</v>
      </c>
      <c r="F105" s="207">
        <v>3186.259</v>
      </c>
      <c r="G105" s="207">
        <v>3956.4580000000001</v>
      </c>
      <c r="H105" s="207">
        <v>5747.7089999999998</v>
      </c>
      <c r="I105" s="207">
        <v>5276.3649999999998</v>
      </c>
      <c r="J105" s="207">
        <v>4622.9570000000003</v>
      </c>
      <c r="K105" s="207">
        <v>7650.5559999999996</v>
      </c>
      <c r="L105" s="207">
        <v>4398.0609999999997</v>
      </c>
      <c r="M105" s="207">
        <v>3251.424</v>
      </c>
      <c r="N105" s="207">
        <v>2577.2310000000002</v>
      </c>
      <c r="O105" s="207">
        <v>2481.8117040000002</v>
      </c>
    </row>
    <row r="106" spans="2:16">
      <c r="B106" s="206" t="s">
        <v>94</v>
      </c>
      <c r="C106" s="207">
        <v>871.42700000000002</v>
      </c>
      <c r="D106" s="207">
        <v>778.17200000000003</v>
      </c>
      <c r="E106" s="207">
        <v>740.76099999999997</v>
      </c>
      <c r="F106" s="207">
        <v>651.03</v>
      </c>
      <c r="G106" s="207">
        <v>515.77</v>
      </c>
      <c r="H106" s="207">
        <v>407.721</v>
      </c>
      <c r="I106" s="207">
        <v>416.28800000000001</v>
      </c>
      <c r="J106" s="207">
        <v>484.916</v>
      </c>
      <c r="K106" s="207">
        <v>551.84500000000003</v>
      </c>
      <c r="L106" s="207">
        <v>660.56200000000001</v>
      </c>
      <c r="M106" s="207">
        <v>775.05399999999997</v>
      </c>
      <c r="N106" s="207">
        <v>775.06399999999996</v>
      </c>
      <c r="O106" s="207">
        <v>889.6807</v>
      </c>
    </row>
    <row r="107" spans="2:16">
      <c r="B107" s="206" t="s">
        <v>95</v>
      </c>
      <c r="C107" s="207">
        <v>812.88</v>
      </c>
      <c r="D107" s="207">
        <v>692.43499999999995</v>
      </c>
      <c r="E107" s="207">
        <v>608.14</v>
      </c>
      <c r="F107" s="207">
        <v>398.79300000000001</v>
      </c>
      <c r="G107" s="207">
        <v>220.65199999999999</v>
      </c>
      <c r="H107" s="207">
        <v>131.196</v>
      </c>
      <c r="I107" s="207">
        <v>112.38800000000001</v>
      </c>
      <c r="J107" s="207">
        <v>229.80799999999999</v>
      </c>
      <c r="K107" s="207">
        <v>233.95599999999999</v>
      </c>
      <c r="L107" s="207">
        <v>325.935</v>
      </c>
      <c r="M107" s="207">
        <v>477.21</v>
      </c>
      <c r="N107" s="207">
        <v>551.29300000000001</v>
      </c>
      <c r="O107" s="207">
        <v>898.91420000000005</v>
      </c>
    </row>
    <row r="108" spans="2:16">
      <c r="B108" s="206" t="s">
        <v>9</v>
      </c>
      <c r="C108" s="207">
        <v>2395.0329999999999</v>
      </c>
      <c r="D108" s="207">
        <v>2253.788</v>
      </c>
      <c r="E108" s="207">
        <v>2268.7860000000001</v>
      </c>
      <c r="F108" s="207">
        <v>2389.42</v>
      </c>
      <c r="G108" s="207">
        <v>2438.3620000000001</v>
      </c>
      <c r="H108" s="207">
        <v>2481.1149999999998</v>
      </c>
      <c r="I108" s="207">
        <v>2474.7359999999999</v>
      </c>
      <c r="J108" s="207">
        <v>2243.4229999999998</v>
      </c>
      <c r="K108" s="207">
        <v>2330.2339999999999</v>
      </c>
      <c r="L108" s="207">
        <v>2349.7559999999999</v>
      </c>
      <c r="M108" s="207">
        <v>2413.0309999999999</v>
      </c>
      <c r="N108" s="207">
        <v>2399.39</v>
      </c>
      <c r="O108" s="207">
        <v>2429.2367960000001</v>
      </c>
    </row>
    <row r="109" spans="2:16">
      <c r="B109" s="206" t="s">
        <v>96</v>
      </c>
      <c r="C109" s="207">
        <v>200.6275</v>
      </c>
      <c r="D109" s="207">
        <v>214.93299999999999</v>
      </c>
      <c r="E109" s="207">
        <v>213.31549999999999</v>
      </c>
      <c r="F109" s="207">
        <v>228.41249999999999</v>
      </c>
      <c r="G109" s="207">
        <v>206.52449999999999</v>
      </c>
      <c r="H109" s="207">
        <v>218.512</v>
      </c>
      <c r="I109" s="207">
        <v>226.57149999999999</v>
      </c>
      <c r="J109" s="207">
        <v>202.00299999999999</v>
      </c>
      <c r="K109" s="207">
        <v>215.39500000000001</v>
      </c>
      <c r="L109" s="207">
        <v>169.464</v>
      </c>
      <c r="M109" s="207">
        <v>137.02799999999999</v>
      </c>
      <c r="N109" s="207">
        <v>175.41</v>
      </c>
      <c r="O109" s="207">
        <v>201.70134999999999</v>
      </c>
    </row>
    <row r="110" spans="2:16">
      <c r="B110" s="206" t="s">
        <v>97</v>
      </c>
      <c r="C110" s="207">
        <v>69</v>
      </c>
      <c r="D110" s="207">
        <v>66</v>
      </c>
      <c r="E110" s="207">
        <v>62</v>
      </c>
      <c r="F110" s="207">
        <v>66</v>
      </c>
      <c r="G110" s="207">
        <v>67</v>
      </c>
      <c r="H110" s="207">
        <v>70</v>
      </c>
      <c r="I110" s="207">
        <v>69</v>
      </c>
      <c r="J110" s="207">
        <v>62</v>
      </c>
      <c r="K110" s="207">
        <v>66</v>
      </c>
      <c r="L110" s="207">
        <v>67</v>
      </c>
      <c r="M110" s="207">
        <v>24</v>
      </c>
      <c r="N110" s="207">
        <v>51</v>
      </c>
      <c r="O110" s="207">
        <v>66</v>
      </c>
    </row>
    <row r="111" spans="2:16">
      <c r="B111" s="206" t="s">
        <v>98</v>
      </c>
      <c r="C111" s="207">
        <v>332.56799999999998</v>
      </c>
      <c r="D111" s="207">
        <v>316.09800000000001</v>
      </c>
      <c r="E111" s="207">
        <v>309.25400000000002</v>
      </c>
      <c r="F111" s="207">
        <v>310.00299999999999</v>
      </c>
      <c r="G111" s="207">
        <v>307.70600000000002</v>
      </c>
      <c r="H111" s="207">
        <v>312.63099999999997</v>
      </c>
      <c r="I111" s="207">
        <v>296.49200000000002</v>
      </c>
      <c r="J111" s="207">
        <v>301.63099999999997</v>
      </c>
      <c r="K111" s="207">
        <v>268.91500000000002</v>
      </c>
      <c r="L111" s="207">
        <v>235.27199999999999</v>
      </c>
      <c r="M111" s="207">
        <v>291.6232</v>
      </c>
      <c r="N111" s="207">
        <v>305.14600000000002</v>
      </c>
      <c r="O111" s="207">
        <v>332.73090000000002</v>
      </c>
    </row>
    <row r="112" spans="2:16">
      <c r="B112" s="206" t="s">
        <v>99</v>
      </c>
      <c r="C112" s="207">
        <v>21455.849502000001</v>
      </c>
      <c r="D112" s="207">
        <v>20352.343294999999</v>
      </c>
      <c r="E112" s="207">
        <v>19103.022322000001</v>
      </c>
      <c r="F112" s="207">
        <v>20286.106271000001</v>
      </c>
      <c r="G112" s="207">
        <v>21636.345880000001</v>
      </c>
      <c r="H112" s="207">
        <v>23167.462479999998</v>
      </c>
      <c r="I112" s="207">
        <v>21758.584220000001</v>
      </c>
      <c r="J112" s="207">
        <v>20783.088448999999</v>
      </c>
      <c r="K112" s="207">
        <v>23191.356421</v>
      </c>
      <c r="L112" s="207">
        <v>19707.484284999999</v>
      </c>
      <c r="M112" s="207">
        <v>19040.279500000001</v>
      </c>
      <c r="N112" s="207">
        <v>18665.240974</v>
      </c>
      <c r="O112" s="207">
        <v>20626.4218</v>
      </c>
    </row>
    <row r="113" spans="2:18">
      <c r="B113" s="206" t="s">
        <v>100</v>
      </c>
      <c r="C113" s="207">
        <v>-173.37316200000001</v>
      </c>
      <c r="D113" s="207">
        <v>-204.27099899999999</v>
      </c>
      <c r="E113" s="207">
        <v>-165.54855699999999</v>
      </c>
      <c r="F113" s="207">
        <v>-221.48029299999999</v>
      </c>
      <c r="G113" s="207">
        <v>-269.55341499999997</v>
      </c>
      <c r="H113" s="207">
        <v>-554.92065600000001</v>
      </c>
      <c r="I113" s="207">
        <v>-390.73397899999998</v>
      </c>
      <c r="J113" s="207">
        <v>-253.25366199999999</v>
      </c>
      <c r="K113" s="207">
        <v>-733.04460500000005</v>
      </c>
      <c r="L113" s="207">
        <v>-559.43875200000002</v>
      </c>
      <c r="M113" s="207">
        <v>-212.64291399999999</v>
      </c>
      <c r="N113" s="207">
        <v>-83.060524999999998</v>
      </c>
      <c r="O113" s="207">
        <v>-67.242599999999996</v>
      </c>
    </row>
    <row r="114" spans="2:18">
      <c r="B114" s="206" t="s">
        <v>83</v>
      </c>
      <c r="C114" s="207">
        <v>-155.21145899999999</v>
      </c>
      <c r="D114" s="207">
        <v>-166.87624500000001</v>
      </c>
      <c r="E114" s="207">
        <v>-116.104623</v>
      </c>
      <c r="F114" s="207">
        <v>-93.285021</v>
      </c>
      <c r="G114" s="207">
        <v>-70.161934000000002</v>
      </c>
      <c r="H114" s="207">
        <v>-91.766864999999996</v>
      </c>
      <c r="I114" s="207">
        <v>-86.203828999999999</v>
      </c>
      <c r="J114" s="207">
        <v>-99.993398999999997</v>
      </c>
      <c r="K114" s="207">
        <v>-89.996875000000003</v>
      </c>
      <c r="L114" s="207">
        <v>-66.467461999999998</v>
      </c>
      <c r="M114" s="207">
        <v>-89.565090999999995</v>
      </c>
      <c r="N114" s="207">
        <v>-108.62363499999999</v>
      </c>
      <c r="O114" s="207">
        <v>-161.42429999999999</v>
      </c>
    </row>
    <row r="115" spans="2:18">
      <c r="B115" s="206" t="s">
        <v>101</v>
      </c>
      <c r="C115" s="207">
        <v>1273.4433959999999</v>
      </c>
      <c r="D115" s="207">
        <v>1827.910942</v>
      </c>
      <c r="E115" s="207">
        <v>1393.3084220000001</v>
      </c>
      <c r="F115" s="207">
        <v>280.22841799999998</v>
      </c>
      <c r="G115" s="207">
        <v>-346.27278000000001</v>
      </c>
      <c r="H115" s="207">
        <v>-339.50387699999999</v>
      </c>
      <c r="I115" s="207">
        <v>1340.296642</v>
      </c>
      <c r="J115" s="207">
        <v>857.10299299999997</v>
      </c>
      <c r="K115" s="207">
        <v>-273.49978299999998</v>
      </c>
      <c r="L115" s="207">
        <v>882.69462899999996</v>
      </c>
      <c r="M115" s="207">
        <v>1368.3471199999999</v>
      </c>
      <c r="N115" s="207">
        <v>1863.564482</v>
      </c>
      <c r="O115" s="207">
        <v>1887.9102</v>
      </c>
    </row>
    <row r="116" spans="2:18">
      <c r="B116" s="210" t="s">
        <v>102</v>
      </c>
      <c r="C116" s="211">
        <v>22400.708277000002</v>
      </c>
      <c r="D116" s="211">
        <v>21809.106993000001</v>
      </c>
      <c r="E116" s="211">
        <v>20214.677564000001</v>
      </c>
      <c r="F116" s="211">
        <v>20251.569374999999</v>
      </c>
      <c r="G116" s="211">
        <v>20950.357751</v>
      </c>
      <c r="H116" s="211">
        <v>22181.271081999999</v>
      </c>
      <c r="I116" s="211">
        <v>22621.943053999999</v>
      </c>
      <c r="J116" s="211">
        <v>21286.944381000001</v>
      </c>
      <c r="K116" s="211">
        <v>22094.815158000001</v>
      </c>
      <c r="L116" s="211">
        <v>19964.272700000001</v>
      </c>
      <c r="M116" s="211">
        <v>20106.418614999999</v>
      </c>
      <c r="N116" s="211">
        <v>20337.121296000001</v>
      </c>
      <c r="O116" s="211">
        <v>22285.665099999998</v>
      </c>
    </row>
    <row r="118" spans="2:18">
      <c r="B118" s="212" t="s">
        <v>21</v>
      </c>
      <c r="C118" s="213">
        <f t="shared" ref="C118:N118" si="6">SUM(C99:C101,C105:C107,C111)</f>
        <v>11038.964501999997</v>
      </c>
      <c r="D118" s="213">
        <f t="shared" si="6"/>
        <v>11360.752295</v>
      </c>
      <c r="E118" s="213">
        <f t="shared" si="6"/>
        <v>10507.792357</v>
      </c>
      <c r="F118" s="213">
        <f t="shared" si="6"/>
        <v>9818.4412709999997</v>
      </c>
      <c r="G118" s="213">
        <f t="shared" si="6"/>
        <v>9680.6268799999998</v>
      </c>
      <c r="H118" s="213">
        <f t="shared" si="6"/>
        <v>13200.407479999998</v>
      </c>
      <c r="I118" s="213">
        <f t="shared" si="6"/>
        <v>13668.816220000001</v>
      </c>
      <c r="J118" s="213">
        <f t="shared" si="6"/>
        <v>12801.265449</v>
      </c>
      <c r="K118" s="213">
        <f t="shared" si="6"/>
        <v>17969.413421000001</v>
      </c>
      <c r="L118" s="213">
        <f t="shared" si="6"/>
        <v>14510.650285</v>
      </c>
      <c r="M118" s="213">
        <f t="shared" si="6"/>
        <v>12203.042499999998</v>
      </c>
      <c r="N118" s="213">
        <f t="shared" si="6"/>
        <v>11582.093471</v>
      </c>
      <c r="O118" s="213">
        <f>SUM(O99:O101,O105:O107,O111)</f>
        <v>12139.949204</v>
      </c>
    </row>
    <row r="119" spans="2:18">
      <c r="B119" s="210" t="s">
        <v>22</v>
      </c>
      <c r="C119" s="211">
        <f t="shared" ref="C119:N119" si="7">SUM(C102:C104,C108:C110)</f>
        <v>10416.995500000001</v>
      </c>
      <c r="D119" s="211">
        <f t="shared" si="7"/>
        <v>8991.89</v>
      </c>
      <c r="E119" s="211">
        <f t="shared" si="7"/>
        <v>8594.8004650000003</v>
      </c>
      <c r="F119" s="211">
        <f t="shared" si="7"/>
        <v>10467.5355</v>
      </c>
      <c r="G119" s="211">
        <f t="shared" si="7"/>
        <v>11956.161499999998</v>
      </c>
      <c r="H119" s="211">
        <f t="shared" si="7"/>
        <v>9967.0830000000005</v>
      </c>
      <c r="I119" s="211">
        <f t="shared" si="7"/>
        <v>8089.5045</v>
      </c>
      <c r="J119" s="211">
        <f t="shared" si="7"/>
        <v>7981.3839999999991</v>
      </c>
      <c r="K119" s="211">
        <f t="shared" si="7"/>
        <v>5222.0339999999997</v>
      </c>
      <c r="L119" s="211">
        <f t="shared" si="7"/>
        <v>5196.9049999999997</v>
      </c>
      <c r="M119" s="211">
        <f t="shared" si="7"/>
        <v>6836.8920000000007</v>
      </c>
      <c r="N119" s="211">
        <f t="shared" si="7"/>
        <v>7083.3465029999988</v>
      </c>
      <c r="O119" s="211">
        <f>SUM(O102:O104,O108:O110)</f>
        <v>8486.5707459999994</v>
      </c>
      <c r="R119" s="169"/>
    </row>
    <row r="121" spans="2:18">
      <c r="B121" s="212" t="s">
        <v>103</v>
      </c>
      <c r="C121" s="214">
        <f t="shared" ref="C121:N121" si="8">SUM(ROUND(C99/SUM(C118:C119)*100,1),ROUND(C100/SUM(C118:C119)*100,1),ROUND(C101/SUM(C118:C119)*100,1),ROUND(C105/SUM(C118:C119)*100,1),ROUND(C106/SUM(C118:C119)*100,1),ROUND(C107/SUM(C118:C119)*100,1),ROUND(C111/SUM(C118:C119)*100,1))</f>
        <v>51.7</v>
      </c>
      <c r="D121" s="214">
        <f t="shared" si="8"/>
        <v>55.899999999999991</v>
      </c>
      <c r="E121" s="214">
        <f t="shared" si="8"/>
        <v>54.900000000000006</v>
      </c>
      <c r="F121" s="214">
        <f t="shared" si="8"/>
        <v>48.400000000000006</v>
      </c>
      <c r="G121" s="214">
        <f t="shared" si="8"/>
        <v>44.7</v>
      </c>
      <c r="H121" s="214">
        <f t="shared" si="8"/>
        <v>56.9</v>
      </c>
      <c r="I121" s="214">
        <f t="shared" si="8"/>
        <v>62.8</v>
      </c>
      <c r="J121" s="214">
        <f t="shared" si="8"/>
        <v>61.6</v>
      </c>
      <c r="K121" s="214">
        <f t="shared" si="8"/>
        <v>77.500000000000014</v>
      </c>
      <c r="L121" s="214">
        <f t="shared" si="8"/>
        <v>73.800000000000011</v>
      </c>
      <c r="M121" s="214">
        <f t="shared" si="8"/>
        <v>64.099999999999994</v>
      </c>
      <c r="N121" s="214">
        <f t="shared" si="8"/>
        <v>62.000000000000007</v>
      </c>
      <c r="O121" s="214">
        <f>SUM(ROUND(O99/SUM(O118:O119)*100,1),ROUND(O100/SUM(O118:O119)*100,1),ROUND(O101/SUM(O118:O119)*100,1),ROUND(O105/SUM(O118:O119)*100,1),ROUND(O106/SUM(O118:O119)*100,1),ROUND(O107/SUM(O118:O119)*100,1),ROUND(O111/SUM(O118:O119)*100,1))</f>
        <v>58.9</v>
      </c>
    </row>
    <row r="122" spans="2:18">
      <c r="B122" s="210" t="s">
        <v>23</v>
      </c>
      <c r="C122" s="215">
        <f t="shared" ref="C122:N122" si="9">100-C121</f>
        <v>48.3</v>
      </c>
      <c r="D122" s="215">
        <f t="shared" si="9"/>
        <v>44.100000000000009</v>
      </c>
      <c r="E122" s="215">
        <f t="shared" si="9"/>
        <v>45.099999999999994</v>
      </c>
      <c r="F122" s="215">
        <f t="shared" si="9"/>
        <v>51.599999999999994</v>
      </c>
      <c r="G122" s="215">
        <f t="shared" si="9"/>
        <v>55.3</v>
      </c>
      <c r="H122" s="215">
        <f t="shared" si="9"/>
        <v>43.1</v>
      </c>
      <c r="I122" s="215">
        <f t="shared" si="9"/>
        <v>37.200000000000003</v>
      </c>
      <c r="J122" s="215">
        <f t="shared" si="9"/>
        <v>38.4</v>
      </c>
      <c r="K122" s="215">
        <f t="shared" si="9"/>
        <v>22.499999999999986</v>
      </c>
      <c r="L122" s="215">
        <f t="shared" si="9"/>
        <v>26.199999999999989</v>
      </c>
      <c r="M122" s="215">
        <f t="shared" si="9"/>
        <v>35.900000000000006</v>
      </c>
      <c r="N122" s="215">
        <f t="shared" si="9"/>
        <v>37.999999999999993</v>
      </c>
      <c r="O122" s="215">
        <f>100-O121</f>
        <v>41.1</v>
      </c>
    </row>
    <row r="124" spans="2:18">
      <c r="B124" s="160" t="s">
        <v>91</v>
      </c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spans="2:18">
      <c r="B125" s="208"/>
      <c r="C125" s="209" t="s">
        <v>121</v>
      </c>
      <c r="D125" s="209" t="s">
        <v>122</v>
      </c>
      <c r="E125" s="209" t="s">
        <v>123</v>
      </c>
      <c r="F125" s="209" t="s">
        <v>124</v>
      </c>
      <c r="G125" s="209" t="s">
        <v>125</v>
      </c>
      <c r="H125" s="209" t="s">
        <v>126</v>
      </c>
      <c r="I125" s="209" t="s">
        <v>127</v>
      </c>
      <c r="J125" s="209" t="s">
        <v>128</v>
      </c>
      <c r="K125" s="209" t="s">
        <v>129</v>
      </c>
      <c r="L125" s="209" t="s">
        <v>122</v>
      </c>
      <c r="M125" s="209" t="s">
        <v>129</v>
      </c>
      <c r="N125" s="209" t="s">
        <v>121</v>
      </c>
      <c r="O125" s="209" t="s">
        <v>121</v>
      </c>
    </row>
    <row r="126" spans="2:18">
      <c r="B126" s="206" t="s">
        <v>2</v>
      </c>
      <c r="C126" s="206">
        <v>1193.060807952</v>
      </c>
      <c r="D126" s="206">
        <v>1085.274118734</v>
      </c>
      <c r="E126" s="206">
        <v>1188.291802062</v>
      </c>
      <c r="F126" s="206">
        <v>828.31292537800005</v>
      </c>
      <c r="G126" s="206">
        <v>842.27862453199998</v>
      </c>
      <c r="H126" s="206">
        <v>1254.3240136700001</v>
      </c>
      <c r="I126" s="206">
        <v>2195.140984786</v>
      </c>
      <c r="J126" s="206">
        <v>2386.7674253499999</v>
      </c>
      <c r="K126" s="206">
        <v>4394.4137065559999</v>
      </c>
      <c r="L126" s="206">
        <v>4711.2099602460003</v>
      </c>
      <c r="M126" s="206">
        <v>3508.191939324</v>
      </c>
      <c r="N126" s="206">
        <v>3704.4946245840001</v>
      </c>
      <c r="O126" s="206">
        <v>3012.9933000000001</v>
      </c>
      <c r="P126" s="186"/>
    </row>
    <row r="127" spans="2:18">
      <c r="B127" s="206" t="s">
        <v>92</v>
      </c>
      <c r="C127" s="206">
        <v>98.826694048000007</v>
      </c>
      <c r="D127" s="206">
        <v>112.205176266</v>
      </c>
      <c r="E127" s="206">
        <v>118.471554938</v>
      </c>
      <c r="F127" s="206">
        <v>133.817345622</v>
      </c>
      <c r="G127" s="206">
        <v>222.09125546799999</v>
      </c>
      <c r="H127" s="206">
        <v>309.58646633000001</v>
      </c>
      <c r="I127" s="206">
        <v>273.43523521399999</v>
      </c>
      <c r="J127" s="206">
        <v>180.62302364999999</v>
      </c>
      <c r="K127" s="206">
        <v>369.77771444399997</v>
      </c>
      <c r="L127" s="206">
        <v>345.63732475400002</v>
      </c>
      <c r="M127" s="206">
        <v>153.27436067600001</v>
      </c>
      <c r="N127" s="206">
        <v>58.722846416000003</v>
      </c>
      <c r="O127" s="206">
        <v>36.102800000000002</v>
      </c>
    </row>
    <row r="128" spans="2:18">
      <c r="B128" s="206" t="s">
        <v>3</v>
      </c>
      <c r="C128" s="207">
        <v>4393.4089999999997</v>
      </c>
      <c r="D128" s="207">
        <v>5080.2929999999997</v>
      </c>
      <c r="E128" s="207">
        <v>4725.6310000000003</v>
      </c>
      <c r="F128" s="207">
        <v>4310.2259999999997</v>
      </c>
      <c r="G128" s="207">
        <v>3615.6709999999998</v>
      </c>
      <c r="H128" s="207">
        <v>5037.24</v>
      </c>
      <c r="I128" s="207">
        <v>5098.7070000000003</v>
      </c>
      <c r="J128" s="207">
        <v>4594.5630000000001</v>
      </c>
      <c r="K128" s="207">
        <v>4499.95</v>
      </c>
      <c r="L128" s="207">
        <v>3833.973</v>
      </c>
      <c r="M128" s="207">
        <v>3746.2649999999999</v>
      </c>
      <c r="N128" s="207">
        <v>3610.1419999999998</v>
      </c>
      <c r="O128" s="207">
        <v>4487.7156000000004</v>
      </c>
    </row>
    <row r="129" spans="2:15">
      <c r="B129" s="206" t="s">
        <v>4</v>
      </c>
      <c r="C129" s="207">
        <v>4040.0160000000001</v>
      </c>
      <c r="D129" s="207">
        <v>2977.3270000000002</v>
      </c>
      <c r="E129" s="207">
        <v>2835.5230000000001</v>
      </c>
      <c r="F129" s="207">
        <v>3910.402</v>
      </c>
      <c r="G129" s="207">
        <v>4674.415</v>
      </c>
      <c r="H129" s="207">
        <v>4141.2920000000004</v>
      </c>
      <c r="I129" s="207">
        <v>3041.538</v>
      </c>
      <c r="J129" s="207">
        <v>3500.7289999999998</v>
      </c>
      <c r="K129" s="207">
        <v>1338.597</v>
      </c>
      <c r="L129" s="207">
        <v>1386.2190000000001</v>
      </c>
      <c r="M129" s="207">
        <v>2275.355</v>
      </c>
      <c r="N129" s="207">
        <v>2292.9380000000001</v>
      </c>
      <c r="O129" s="207">
        <v>3502.4256</v>
      </c>
    </row>
    <row r="130" spans="2:15">
      <c r="B130" s="206" t="s">
        <v>82</v>
      </c>
      <c r="C130" s="207">
        <v>0</v>
      </c>
      <c r="D130" s="207">
        <v>0</v>
      </c>
      <c r="E130" s="207">
        <v>0</v>
      </c>
      <c r="F130" s="207">
        <v>0</v>
      </c>
      <c r="G130" s="207">
        <v>0</v>
      </c>
      <c r="H130" s="207">
        <v>0</v>
      </c>
      <c r="I130" s="207">
        <v>0</v>
      </c>
      <c r="J130" s="207">
        <v>0</v>
      </c>
      <c r="K130" s="207">
        <v>0</v>
      </c>
      <c r="L130" s="207">
        <v>0</v>
      </c>
      <c r="M130" s="207">
        <v>0</v>
      </c>
      <c r="N130" s="207">
        <v>0</v>
      </c>
      <c r="O130" s="207">
        <v>0</v>
      </c>
    </row>
    <row r="131" spans="2:15">
      <c r="B131" s="206" t="s">
        <v>93</v>
      </c>
      <c r="C131" s="207">
        <v>3712.319</v>
      </c>
      <c r="D131" s="207">
        <v>3479.8420000000001</v>
      </c>
      <c r="E131" s="207">
        <v>3215.1759649999999</v>
      </c>
      <c r="F131" s="207">
        <v>3873.3009999999999</v>
      </c>
      <c r="G131" s="207">
        <v>4569.8599999999997</v>
      </c>
      <c r="H131" s="207">
        <v>3056.1640000000002</v>
      </c>
      <c r="I131" s="207">
        <v>2277.6590000000001</v>
      </c>
      <c r="J131" s="207">
        <v>1973.229</v>
      </c>
      <c r="K131" s="207">
        <v>1271.808</v>
      </c>
      <c r="L131" s="207">
        <v>1224.4659999999999</v>
      </c>
      <c r="M131" s="207">
        <v>1987.4780000000001</v>
      </c>
      <c r="N131" s="207">
        <v>2164.6085029999999</v>
      </c>
      <c r="O131" s="207">
        <v>2287.2069999999999</v>
      </c>
    </row>
    <row r="132" spans="2:15">
      <c r="B132" s="206" t="s">
        <v>5</v>
      </c>
      <c r="C132" s="207">
        <v>3336.7930000000001</v>
      </c>
      <c r="D132" s="207">
        <v>3296.2750000000001</v>
      </c>
      <c r="E132" s="207">
        <v>2817.2429999999999</v>
      </c>
      <c r="F132" s="207">
        <v>3186.259</v>
      </c>
      <c r="G132" s="207">
        <v>3956.4580000000001</v>
      </c>
      <c r="H132" s="207">
        <v>5747.7089999999998</v>
      </c>
      <c r="I132" s="207">
        <v>5276.3649999999998</v>
      </c>
      <c r="J132" s="207">
        <v>4622.9570000000003</v>
      </c>
      <c r="K132" s="207">
        <v>7650.5559999999996</v>
      </c>
      <c r="L132" s="207">
        <v>4398.0609999999997</v>
      </c>
      <c r="M132" s="207">
        <v>3251.424</v>
      </c>
      <c r="N132" s="207">
        <v>2577.2310000000002</v>
      </c>
      <c r="O132" s="207">
        <v>2481.8117040000002</v>
      </c>
    </row>
    <row r="133" spans="2:15">
      <c r="B133" s="206" t="s">
        <v>94</v>
      </c>
      <c r="C133" s="207">
        <v>871.42700000000002</v>
      </c>
      <c r="D133" s="207">
        <v>778.17200000000003</v>
      </c>
      <c r="E133" s="207">
        <v>740.76099999999997</v>
      </c>
      <c r="F133" s="207">
        <v>651.03</v>
      </c>
      <c r="G133" s="207">
        <v>515.77</v>
      </c>
      <c r="H133" s="207">
        <v>407.721</v>
      </c>
      <c r="I133" s="207">
        <v>416.28800000000001</v>
      </c>
      <c r="J133" s="207">
        <v>484.916</v>
      </c>
      <c r="K133" s="207">
        <v>551.84500000000003</v>
      </c>
      <c r="L133" s="207">
        <v>660.56200000000001</v>
      </c>
      <c r="M133" s="207">
        <v>775.05399999999997</v>
      </c>
      <c r="N133" s="207">
        <v>775.06399999999996</v>
      </c>
      <c r="O133" s="207">
        <v>889.6807</v>
      </c>
    </row>
    <row r="134" spans="2:15">
      <c r="B134" s="206" t="s">
        <v>95</v>
      </c>
      <c r="C134" s="207">
        <v>812.88</v>
      </c>
      <c r="D134" s="207">
        <v>692.43499999999995</v>
      </c>
      <c r="E134" s="207">
        <v>608.14</v>
      </c>
      <c r="F134" s="207">
        <v>398.79300000000001</v>
      </c>
      <c r="G134" s="207">
        <v>220.65199999999999</v>
      </c>
      <c r="H134" s="207">
        <v>131.196</v>
      </c>
      <c r="I134" s="207">
        <v>112.38800000000001</v>
      </c>
      <c r="J134" s="207">
        <v>229.80799999999999</v>
      </c>
      <c r="K134" s="207">
        <v>233.95599999999999</v>
      </c>
      <c r="L134" s="207">
        <v>325.935</v>
      </c>
      <c r="M134" s="207">
        <v>477.21</v>
      </c>
      <c r="N134" s="207">
        <v>551.29300000000001</v>
      </c>
      <c r="O134" s="207">
        <v>898.91420000000005</v>
      </c>
    </row>
    <row r="135" spans="2:15">
      <c r="B135" s="206" t="s">
        <v>9</v>
      </c>
      <c r="C135" s="207">
        <v>2395.0329999999999</v>
      </c>
      <c r="D135" s="207">
        <v>2253.788</v>
      </c>
      <c r="E135" s="207">
        <v>2268.7860000000001</v>
      </c>
      <c r="F135" s="207">
        <v>2389.42</v>
      </c>
      <c r="G135" s="207">
        <v>2438.3620000000001</v>
      </c>
      <c r="H135" s="207">
        <v>2481.1149999999998</v>
      </c>
      <c r="I135" s="207">
        <v>2474.7359999999999</v>
      </c>
      <c r="J135" s="207">
        <v>2243.4229999999998</v>
      </c>
      <c r="K135" s="207">
        <v>2330.2339999999999</v>
      </c>
      <c r="L135" s="207">
        <v>2349.7559999999999</v>
      </c>
      <c r="M135" s="207">
        <v>2413.0309999999999</v>
      </c>
      <c r="N135" s="207">
        <v>2399.39</v>
      </c>
      <c r="O135" s="207">
        <v>2429.2367960000001</v>
      </c>
    </row>
    <row r="136" spans="2:15">
      <c r="B136" s="206" t="s">
        <v>96</v>
      </c>
      <c r="C136" s="207">
        <v>200.6275</v>
      </c>
      <c r="D136" s="207">
        <v>214.93299999999999</v>
      </c>
      <c r="E136" s="207">
        <v>213.31549999999999</v>
      </c>
      <c r="F136" s="207">
        <v>228.41249999999999</v>
      </c>
      <c r="G136" s="207">
        <v>206.52449999999999</v>
      </c>
      <c r="H136" s="207">
        <v>218.512</v>
      </c>
      <c r="I136" s="207">
        <v>226.57149999999999</v>
      </c>
      <c r="J136" s="207">
        <v>202.00299999999999</v>
      </c>
      <c r="K136" s="207">
        <v>215.39500000000001</v>
      </c>
      <c r="L136" s="207">
        <v>169.464</v>
      </c>
      <c r="M136" s="207">
        <v>137.02799999999999</v>
      </c>
      <c r="N136" s="207">
        <v>175.41</v>
      </c>
      <c r="O136" s="207">
        <v>201.70134999999999</v>
      </c>
    </row>
    <row r="137" spans="2:15">
      <c r="B137" s="206" t="s">
        <v>97</v>
      </c>
      <c r="C137" s="207">
        <v>69</v>
      </c>
      <c r="D137" s="207">
        <v>66</v>
      </c>
      <c r="E137" s="207">
        <v>62</v>
      </c>
      <c r="F137" s="207">
        <v>66</v>
      </c>
      <c r="G137" s="207">
        <v>67</v>
      </c>
      <c r="H137" s="207">
        <v>70</v>
      </c>
      <c r="I137" s="207">
        <v>69</v>
      </c>
      <c r="J137" s="207">
        <v>62</v>
      </c>
      <c r="K137" s="207">
        <v>66</v>
      </c>
      <c r="L137" s="207">
        <v>67</v>
      </c>
      <c r="M137" s="207">
        <v>24</v>
      </c>
      <c r="N137" s="207">
        <v>51</v>
      </c>
      <c r="O137" s="207">
        <v>66</v>
      </c>
    </row>
    <row r="138" spans="2:15">
      <c r="B138" s="206" t="s">
        <v>98</v>
      </c>
      <c r="C138" s="207">
        <v>332.56799999999998</v>
      </c>
      <c r="D138" s="207">
        <v>316.09800000000001</v>
      </c>
      <c r="E138" s="207">
        <v>309.25400000000002</v>
      </c>
      <c r="F138" s="207">
        <v>310.00299999999999</v>
      </c>
      <c r="G138" s="207">
        <v>307.70600000000002</v>
      </c>
      <c r="H138" s="207">
        <v>312.63099999999997</v>
      </c>
      <c r="I138" s="207">
        <v>296.49200000000002</v>
      </c>
      <c r="J138" s="207">
        <v>301.63099999999997</v>
      </c>
      <c r="K138" s="207">
        <v>268.91500000000002</v>
      </c>
      <c r="L138" s="207">
        <v>235.27199999999999</v>
      </c>
      <c r="M138" s="207">
        <v>291.6232</v>
      </c>
      <c r="N138" s="207">
        <v>305.14600000000002</v>
      </c>
      <c r="O138" s="207">
        <v>332.73090000000002</v>
      </c>
    </row>
    <row r="139" spans="2:15">
      <c r="B139" s="206" t="s">
        <v>99</v>
      </c>
      <c r="C139" s="207">
        <v>21455.849502000001</v>
      </c>
      <c r="D139" s="207">
        <v>20352.343294999999</v>
      </c>
      <c r="E139" s="207">
        <v>19103.022322000001</v>
      </c>
      <c r="F139" s="207">
        <v>20286.106271000001</v>
      </c>
      <c r="G139" s="207">
        <v>21636.345880000001</v>
      </c>
      <c r="H139" s="207">
        <v>23167.462479999998</v>
      </c>
      <c r="I139" s="207">
        <v>21758.584220000001</v>
      </c>
      <c r="J139" s="207">
        <v>20783.088448999999</v>
      </c>
      <c r="K139" s="207">
        <v>23191.356421</v>
      </c>
      <c r="L139" s="207">
        <v>19707.484284999999</v>
      </c>
      <c r="M139" s="207">
        <v>19040.279500000001</v>
      </c>
      <c r="N139" s="207">
        <v>18665.240974</v>
      </c>
      <c r="O139" s="207">
        <v>20626.4218</v>
      </c>
    </row>
    <row r="140" spans="2:15">
      <c r="B140" s="206" t="s">
        <v>100</v>
      </c>
      <c r="C140" s="207">
        <v>-173.37316200000001</v>
      </c>
      <c r="D140" s="207">
        <v>-204.27099899999999</v>
      </c>
      <c r="E140" s="207">
        <v>-165.54855699999999</v>
      </c>
      <c r="F140" s="207">
        <v>-221.48029299999999</v>
      </c>
      <c r="G140" s="207">
        <v>-269.55341499999997</v>
      </c>
      <c r="H140" s="207">
        <v>-554.92065600000001</v>
      </c>
      <c r="I140" s="207">
        <v>-390.73397899999998</v>
      </c>
      <c r="J140" s="207">
        <v>-253.25366199999999</v>
      </c>
      <c r="K140" s="207">
        <v>-733.04460500000005</v>
      </c>
      <c r="L140" s="207">
        <v>-559.43875200000002</v>
      </c>
      <c r="M140" s="207">
        <v>-212.64291399999999</v>
      </c>
      <c r="N140" s="207">
        <v>-83.060524999999998</v>
      </c>
      <c r="O140" s="207">
        <v>-67.242599999999996</v>
      </c>
    </row>
    <row r="141" spans="2:15">
      <c r="B141" s="206" t="s">
        <v>83</v>
      </c>
      <c r="C141" s="207">
        <v>-155.21145899999999</v>
      </c>
      <c r="D141" s="207">
        <v>-166.87624500000001</v>
      </c>
      <c r="E141" s="207">
        <v>-116.104623</v>
      </c>
      <c r="F141" s="207">
        <v>-93.285021</v>
      </c>
      <c r="G141" s="207">
        <v>-70.161934000000002</v>
      </c>
      <c r="H141" s="207">
        <v>-91.766864999999996</v>
      </c>
      <c r="I141" s="207">
        <v>-86.203828999999999</v>
      </c>
      <c r="J141" s="207">
        <v>-99.993398999999997</v>
      </c>
      <c r="K141" s="207">
        <v>-89.996875000000003</v>
      </c>
      <c r="L141" s="207">
        <v>-66.467461999999998</v>
      </c>
      <c r="M141" s="207">
        <v>-89.565090999999995</v>
      </c>
      <c r="N141" s="207">
        <v>-108.62363499999999</v>
      </c>
      <c r="O141" s="207">
        <v>-161.42429999999999</v>
      </c>
    </row>
    <row r="142" spans="2:15">
      <c r="B142" s="206" t="s">
        <v>101</v>
      </c>
      <c r="C142" s="207">
        <v>1273.4433959999999</v>
      </c>
      <c r="D142" s="207">
        <v>1827.910942</v>
      </c>
      <c r="E142" s="207">
        <v>1393.3084220000001</v>
      </c>
      <c r="F142" s="207">
        <v>280.22841799999998</v>
      </c>
      <c r="G142" s="207">
        <v>-346.27278000000001</v>
      </c>
      <c r="H142" s="207">
        <v>-339.50387699999999</v>
      </c>
      <c r="I142" s="207">
        <v>1340.296642</v>
      </c>
      <c r="J142" s="207">
        <v>857.10299299999997</v>
      </c>
      <c r="K142" s="207">
        <v>-273.49978299999998</v>
      </c>
      <c r="L142" s="207">
        <v>882.69462899999996</v>
      </c>
      <c r="M142" s="207">
        <v>1368.3471199999999</v>
      </c>
      <c r="N142" s="207">
        <v>1863.564482</v>
      </c>
      <c r="O142" s="207">
        <v>1887.9102</v>
      </c>
    </row>
    <row r="143" spans="2:15">
      <c r="B143" s="210" t="s">
        <v>102</v>
      </c>
      <c r="C143" s="211">
        <v>22400.708277000002</v>
      </c>
      <c r="D143" s="211">
        <v>21809.106993000001</v>
      </c>
      <c r="E143" s="211">
        <v>20214.677564000001</v>
      </c>
      <c r="F143" s="211">
        <v>20251.569374999999</v>
      </c>
      <c r="G143" s="211">
        <v>20950.357751</v>
      </c>
      <c r="H143" s="211">
        <v>22181.271081999999</v>
      </c>
      <c r="I143" s="211">
        <v>22621.943053999999</v>
      </c>
      <c r="J143" s="211">
        <v>21286.944381000001</v>
      </c>
      <c r="K143" s="211">
        <v>22094.815158000001</v>
      </c>
      <c r="L143" s="211">
        <v>19964.272700000001</v>
      </c>
      <c r="M143" s="211">
        <v>20106.418614999999</v>
      </c>
      <c r="N143" s="211">
        <v>20337.121296000001</v>
      </c>
      <c r="O143" s="211">
        <v>22285.665099999998</v>
      </c>
    </row>
    <row r="145" spans="2:15">
      <c r="B145" s="212" t="s">
        <v>17</v>
      </c>
      <c r="C145" s="213">
        <f t="shared" ref="C145:O145" si="10">SUM(C126,C132:C134,C137:C138)</f>
        <v>6615.7288079520004</v>
      </c>
      <c r="D145" s="213">
        <f t="shared" si="10"/>
        <v>6234.2541187339993</v>
      </c>
      <c r="E145" s="213">
        <f t="shared" si="10"/>
        <v>5725.6898020620001</v>
      </c>
      <c r="F145" s="213">
        <f t="shared" si="10"/>
        <v>5440.3979253779989</v>
      </c>
      <c r="G145" s="213">
        <f t="shared" si="10"/>
        <v>5909.8646245319997</v>
      </c>
      <c r="H145" s="213">
        <f t="shared" si="10"/>
        <v>7923.5810136699993</v>
      </c>
      <c r="I145" s="213">
        <f t="shared" si="10"/>
        <v>8365.673984785999</v>
      </c>
      <c r="J145" s="213">
        <f t="shared" si="10"/>
        <v>8088.0794253500007</v>
      </c>
      <c r="K145" s="213">
        <f t="shared" si="10"/>
        <v>13165.685706556</v>
      </c>
      <c r="L145" s="213">
        <f t="shared" si="10"/>
        <v>10398.039960246</v>
      </c>
      <c r="M145" s="213">
        <f t="shared" si="10"/>
        <v>8327.5031393239988</v>
      </c>
      <c r="N145" s="213">
        <f t="shared" si="10"/>
        <v>7964.2286245839996</v>
      </c>
      <c r="O145" s="213">
        <f t="shared" si="10"/>
        <v>7682.1308040000004</v>
      </c>
    </row>
    <row r="146" spans="2:15">
      <c r="B146" s="210" t="s">
        <v>16</v>
      </c>
      <c r="C146" s="211">
        <f>SUM(C127:C131,C135:C136)</f>
        <v>14840.231194047999</v>
      </c>
      <c r="D146" s="211">
        <f t="shared" ref="D146:O146" si="11">SUM(D127:D131,D135:D136)</f>
        <v>14118.388176266002</v>
      </c>
      <c r="E146" s="211">
        <f t="shared" si="11"/>
        <v>13376.903019938001</v>
      </c>
      <c r="F146" s="211">
        <f t="shared" si="11"/>
        <v>14845.578845622</v>
      </c>
      <c r="G146" s="211">
        <f t="shared" si="11"/>
        <v>15726.923755468</v>
      </c>
      <c r="H146" s="211">
        <f t="shared" si="11"/>
        <v>15243.909466330002</v>
      </c>
      <c r="I146" s="211">
        <f t="shared" si="11"/>
        <v>13392.646735214001</v>
      </c>
      <c r="J146" s="211">
        <f t="shared" si="11"/>
        <v>12694.570023649998</v>
      </c>
      <c r="K146" s="211">
        <f t="shared" si="11"/>
        <v>10025.761714443999</v>
      </c>
      <c r="L146" s="211">
        <f t="shared" si="11"/>
        <v>9309.5153247539984</v>
      </c>
      <c r="M146" s="211">
        <f t="shared" si="11"/>
        <v>10712.431360676001</v>
      </c>
      <c r="N146" s="211">
        <f t="shared" si="11"/>
        <v>10701.211349415998</v>
      </c>
      <c r="O146" s="211">
        <f t="shared" si="11"/>
        <v>12944.389146000001</v>
      </c>
    </row>
    <row r="148" spans="2:15">
      <c r="B148" s="212" t="s">
        <v>17</v>
      </c>
      <c r="C148" s="214">
        <f t="shared" ref="C148:N148" si="12">(C145/SUM(C145:C146)*100)</f>
        <v>30.83399114901091</v>
      </c>
      <c r="D148" s="214">
        <f t="shared" si="12"/>
        <v>30.631178145677712</v>
      </c>
      <c r="E148" s="214">
        <f t="shared" si="12"/>
        <v>29.973364639107313</v>
      </c>
      <c r="F148" s="214">
        <f t="shared" si="12"/>
        <v>26.818515996505376</v>
      </c>
      <c r="G148" s="214">
        <f t="shared" si="12"/>
        <v>27.313964164823982</v>
      </c>
      <c r="H148" s="214">
        <f t="shared" si="12"/>
        <v>34.201291764898997</v>
      </c>
      <c r="I148" s="214">
        <f t="shared" si="12"/>
        <v>38.448160096731947</v>
      </c>
      <c r="J148" s="214">
        <f t="shared" si="12"/>
        <v>38.917460669285248</v>
      </c>
      <c r="K148" s="214">
        <f t="shared" si="12"/>
        <v>56.769573142875039</v>
      </c>
      <c r="L148" s="214">
        <f t="shared" si="12"/>
        <v>52.761693725452872</v>
      </c>
      <c r="M148" s="214">
        <f t="shared" si="12"/>
        <v>43.737036696864685</v>
      </c>
      <c r="N148" s="214">
        <f t="shared" si="12"/>
        <v>42.668314466081497</v>
      </c>
      <c r="O148" s="214">
        <f>(O145/SUM(O145:O146)*100)</f>
        <v>37.243950131296863</v>
      </c>
    </row>
    <row r="149" spans="2:15">
      <c r="B149" s="210" t="s">
        <v>16</v>
      </c>
      <c r="C149" s="216">
        <f t="shared" ref="C149:O149" si="13">(C146/SUM(C145:C146)*100)</f>
        <v>69.166008850989087</v>
      </c>
      <c r="D149" s="216">
        <f t="shared" si="13"/>
        <v>69.368821854322277</v>
      </c>
      <c r="E149" s="216">
        <f t="shared" si="13"/>
        <v>70.026635360892683</v>
      </c>
      <c r="F149" s="216">
        <f t="shared" si="13"/>
        <v>73.181484003494631</v>
      </c>
      <c r="G149" s="216">
        <f t="shared" si="13"/>
        <v>72.686035835176028</v>
      </c>
      <c r="H149" s="216">
        <f t="shared" si="13"/>
        <v>65.798708235101017</v>
      </c>
      <c r="I149" s="216">
        <f t="shared" si="13"/>
        <v>61.551839903268061</v>
      </c>
      <c r="J149" s="216">
        <f t="shared" si="13"/>
        <v>61.082539330714759</v>
      </c>
      <c r="K149" s="216">
        <f t="shared" si="13"/>
        <v>43.230426857124968</v>
      </c>
      <c r="L149" s="216">
        <f t="shared" si="13"/>
        <v>47.238306274547128</v>
      </c>
      <c r="M149" s="216">
        <f t="shared" si="13"/>
        <v>56.262963303135315</v>
      </c>
      <c r="N149" s="216">
        <f t="shared" si="13"/>
        <v>57.33168553391851</v>
      </c>
      <c r="O149" s="216">
        <f t="shared" si="13"/>
        <v>62.756049868703137</v>
      </c>
    </row>
    <row r="153" spans="2:15">
      <c r="B153" s="160" t="s">
        <v>27</v>
      </c>
    </row>
    <row r="154" spans="2:15">
      <c r="B154" s="212"/>
      <c r="C154" s="212"/>
      <c r="D154" s="221" t="s">
        <v>25</v>
      </c>
      <c r="E154" s="221" t="s">
        <v>26</v>
      </c>
    </row>
    <row r="155" spans="2:15">
      <c r="B155" s="210" t="s">
        <v>19</v>
      </c>
      <c r="C155" s="210" t="s">
        <v>20</v>
      </c>
      <c r="D155" s="222"/>
      <c r="E155" s="222"/>
    </row>
    <row r="156" spans="2:15">
      <c r="B156" s="217">
        <v>43282</v>
      </c>
      <c r="C156" s="206">
        <v>1</v>
      </c>
      <c r="D156" s="218">
        <v>66.316137999999995</v>
      </c>
      <c r="E156" s="219">
        <v>11.7</v>
      </c>
    </row>
    <row r="157" spans="2:15">
      <c r="B157" s="217">
        <v>43283</v>
      </c>
      <c r="C157" s="206">
        <v>2</v>
      </c>
      <c r="D157" s="218">
        <v>64.382182999999998</v>
      </c>
      <c r="E157" s="219">
        <v>10</v>
      </c>
    </row>
    <row r="158" spans="2:15">
      <c r="B158" s="217">
        <v>43284</v>
      </c>
      <c r="C158" s="206">
        <v>3</v>
      </c>
      <c r="D158" s="218">
        <v>45.965617999999999</v>
      </c>
      <c r="E158" s="219">
        <v>6.6</v>
      </c>
    </row>
    <row r="159" spans="2:15">
      <c r="B159" s="217">
        <v>43285</v>
      </c>
      <c r="C159" s="206">
        <v>4</v>
      </c>
      <c r="D159" s="218">
        <v>114.442078</v>
      </c>
      <c r="E159" s="219">
        <v>16</v>
      </c>
    </row>
    <row r="160" spans="2:15">
      <c r="B160" s="217">
        <v>43286</v>
      </c>
      <c r="C160" s="206">
        <v>5</v>
      </c>
      <c r="D160" s="218">
        <v>94.906474000000003</v>
      </c>
      <c r="E160" s="219">
        <v>13.9</v>
      </c>
    </row>
    <row r="161" spans="2:5">
      <c r="B161" s="217">
        <v>43287</v>
      </c>
      <c r="C161" s="206">
        <v>6</v>
      </c>
      <c r="D161" s="218">
        <v>62.370525999999998</v>
      </c>
      <c r="E161" s="219">
        <v>9.5</v>
      </c>
    </row>
    <row r="162" spans="2:5">
      <c r="B162" s="217">
        <v>43288</v>
      </c>
      <c r="C162" s="206">
        <v>7</v>
      </c>
      <c r="D162" s="218">
        <v>85.835500999999994</v>
      </c>
      <c r="E162" s="219">
        <v>14.2</v>
      </c>
    </row>
    <row r="163" spans="2:5">
      <c r="B163" s="217">
        <v>43289</v>
      </c>
      <c r="C163" s="206">
        <v>8</v>
      </c>
      <c r="D163" s="218">
        <v>83.168529000000007</v>
      </c>
      <c r="E163" s="219">
        <v>14.3</v>
      </c>
    </row>
    <row r="164" spans="2:5">
      <c r="B164" s="217">
        <v>43290</v>
      </c>
      <c r="C164" s="206">
        <v>9</v>
      </c>
      <c r="D164" s="218">
        <v>102.166349</v>
      </c>
      <c r="E164" s="219">
        <v>14.6</v>
      </c>
    </row>
    <row r="165" spans="2:5">
      <c r="B165" s="217">
        <v>43291</v>
      </c>
      <c r="C165" s="206">
        <v>10</v>
      </c>
      <c r="D165" s="218">
        <v>92.191958999999997</v>
      </c>
      <c r="E165" s="219">
        <v>13</v>
      </c>
    </row>
    <row r="166" spans="2:5">
      <c r="B166" s="217">
        <v>43292</v>
      </c>
      <c r="C166" s="206">
        <v>11</v>
      </c>
      <c r="D166" s="218">
        <v>114.17403400000001</v>
      </c>
      <c r="E166" s="219">
        <v>15.7</v>
      </c>
    </row>
    <row r="167" spans="2:5">
      <c r="B167" s="217">
        <v>43293</v>
      </c>
      <c r="C167" s="206">
        <v>12</v>
      </c>
      <c r="D167" s="218">
        <v>65.207836</v>
      </c>
      <c r="E167" s="219">
        <v>9.4</v>
      </c>
    </row>
    <row r="168" spans="2:5">
      <c r="B168" s="217">
        <v>43294</v>
      </c>
      <c r="C168" s="206">
        <v>13</v>
      </c>
      <c r="D168" s="218">
        <v>98.835661999999999</v>
      </c>
      <c r="E168" s="219">
        <v>14.1</v>
      </c>
    </row>
    <row r="169" spans="2:5">
      <c r="B169" s="217">
        <v>43295</v>
      </c>
      <c r="C169" s="206">
        <v>14</v>
      </c>
      <c r="D169" s="218">
        <v>57.43441</v>
      </c>
      <c r="E169" s="219">
        <v>9.1999999999999993</v>
      </c>
    </row>
    <row r="170" spans="2:5">
      <c r="B170" s="217">
        <v>43296</v>
      </c>
      <c r="C170" s="206">
        <v>15</v>
      </c>
      <c r="D170" s="218">
        <v>78.392124999999993</v>
      </c>
      <c r="E170" s="219">
        <v>13.4</v>
      </c>
    </row>
    <row r="171" spans="2:5">
      <c r="B171" s="217">
        <v>43297</v>
      </c>
      <c r="C171" s="206">
        <v>16</v>
      </c>
      <c r="D171" s="218">
        <v>153.04561899999999</v>
      </c>
      <c r="E171" s="219">
        <v>22.1</v>
      </c>
    </row>
    <row r="172" spans="2:5">
      <c r="B172" s="217">
        <v>43298</v>
      </c>
      <c r="C172" s="206">
        <v>17</v>
      </c>
      <c r="D172" s="218">
        <v>80.736540000000005</v>
      </c>
      <c r="E172" s="219">
        <v>11.8</v>
      </c>
    </row>
    <row r="173" spans="2:5">
      <c r="B173" s="217">
        <v>43299</v>
      </c>
      <c r="C173" s="206">
        <v>18</v>
      </c>
      <c r="D173" s="218">
        <v>95.077350999999993</v>
      </c>
      <c r="E173" s="219">
        <v>13.5</v>
      </c>
    </row>
    <row r="174" spans="2:5">
      <c r="B174" s="217">
        <v>43300</v>
      </c>
      <c r="C174" s="206">
        <v>19</v>
      </c>
      <c r="D174" s="218">
        <v>75.524240000000006</v>
      </c>
      <c r="E174" s="219">
        <v>10.9</v>
      </c>
    </row>
    <row r="175" spans="2:5">
      <c r="B175" s="217">
        <v>43301</v>
      </c>
      <c r="C175" s="206">
        <v>20</v>
      </c>
      <c r="D175" s="218">
        <v>122.317446</v>
      </c>
      <c r="E175" s="219">
        <v>17.7</v>
      </c>
    </row>
    <row r="176" spans="2:5">
      <c r="B176" s="217">
        <v>43302</v>
      </c>
      <c r="C176" s="206">
        <v>21</v>
      </c>
      <c r="D176" s="218">
        <v>69.767162999999996</v>
      </c>
      <c r="E176" s="219">
        <v>11.7</v>
      </c>
    </row>
    <row r="177" spans="2:27">
      <c r="B177" s="217">
        <v>43303</v>
      </c>
      <c r="C177" s="206">
        <v>22</v>
      </c>
      <c r="D177" s="218">
        <v>67.966483999999994</v>
      </c>
      <c r="E177" s="219">
        <v>11.9</v>
      </c>
    </row>
    <row r="178" spans="2:27">
      <c r="B178" s="217">
        <v>43304</v>
      </c>
      <c r="C178" s="206">
        <v>23</v>
      </c>
      <c r="D178" s="218">
        <v>59.910704000000003</v>
      </c>
      <c r="E178" s="219">
        <v>8.6999999999999993</v>
      </c>
    </row>
    <row r="179" spans="2:27">
      <c r="B179" s="217">
        <v>43305</v>
      </c>
      <c r="C179" s="206">
        <v>24</v>
      </c>
      <c r="D179" s="218">
        <v>51.211868000000003</v>
      </c>
      <c r="E179" s="219">
        <v>7.1</v>
      </c>
    </row>
    <row r="180" spans="2:27">
      <c r="B180" s="217">
        <v>43306</v>
      </c>
      <c r="C180" s="206">
        <v>25</v>
      </c>
      <c r="D180" s="218">
        <v>54.258963999999999</v>
      </c>
      <c r="E180" s="219">
        <v>7.8</v>
      </c>
    </row>
    <row r="181" spans="2:27">
      <c r="B181" s="217">
        <v>43307</v>
      </c>
      <c r="C181" s="206">
        <v>26</v>
      </c>
      <c r="D181" s="218">
        <v>47.435808000000002</v>
      </c>
      <c r="E181" s="219">
        <v>6.8</v>
      </c>
    </row>
    <row r="182" spans="2:27">
      <c r="B182" s="217">
        <v>43308</v>
      </c>
      <c r="C182" s="206">
        <v>27</v>
      </c>
      <c r="D182" s="218">
        <v>71.821301000000005</v>
      </c>
      <c r="E182" s="219">
        <v>10.199999999999999</v>
      </c>
    </row>
    <row r="183" spans="2:27">
      <c r="B183" s="217">
        <v>43309</v>
      </c>
      <c r="C183" s="206">
        <v>28</v>
      </c>
      <c r="D183" s="218">
        <v>68.302058000000002</v>
      </c>
      <c r="E183" s="219">
        <v>11.2</v>
      </c>
    </row>
    <row r="184" spans="2:27">
      <c r="B184" s="217">
        <v>43310</v>
      </c>
      <c r="C184" s="206">
        <v>29</v>
      </c>
      <c r="D184" s="218">
        <v>101.32652</v>
      </c>
      <c r="E184" s="219">
        <v>17.3</v>
      </c>
    </row>
    <row r="185" spans="2:27">
      <c r="B185" s="217">
        <v>43311</v>
      </c>
      <c r="C185" s="206">
        <v>30</v>
      </c>
      <c r="D185" s="218">
        <v>78.317931999999999</v>
      </c>
      <c r="E185" s="219">
        <v>11.4</v>
      </c>
    </row>
    <row r="186" spans="2:27">
      <c r="B186" s="217">
        <v>43312</v>
      </c>
      <c r="C186" s="206">
        <v>31</v>
      </c>
      <c r="D186" s="218">
        <v>59.002284000000003</v>
      </c>
      <c r="E186" s="219">
        <v>8.3000000000000007</v>
      </c>
    </row>
    <row r="187" spans="2:27">
      <c r="B187" s="220"/>
      <c r="C187" s="206"/>
      <c r="D187" s="218"/>
      <c r="E187" s="218"/>
    </row>
    <row r="188" spans="2:27">
      <c r="B188" s="206"/>
      <c r="C188" s="206"/>
      <c r="D188" s="206"/>
      <c r="E188" s="206"/>
    </row>
    <row r="189" spans="2:27">
      <c r="B189" s="210" t="s">
        <v>28</v>
      </c>
      <c r="C189" s="210"/>
      <c r="D189" s="228">
        <f>MAX(D156:D186)</f>
        <v>153.04561899999999</v>
      </c>
      <c r="E189" s="223">
        <f>VLOOKUP(D189,D156:E186,2)</f>
        <v>22.1</v>
      </c>
    </row>
    <row r="191" spans="2:27">
      <c r="B191" s="160" t="s">
        <v>78</v>
      </c>
    </row>
    <row r="192" spans="2:27">
      <c r="B192" s="224"/>
      <c r="C192" s="225">
        <v>1</v>
      </c>
      <c r="D192" s="225">
        <v>2</v>
      </c>
      <c r="E192" s="225">
        <v>3</v>
      </c>
      <c r="F192" s="225">
        <v>4</v>
      </c>
      <c r="G192" s="225">
        <v>5</v>
      </c>
      <c r="H192" s="225">
        <v>6</v>
      </c>
      <c r="I192" s="225">
        <v>7</v>
      </c>
      <c r="J192" s="225">
        <v>8</v>
      </c>
      <c r="K192" s="225">
        <v>9</v>
      </c>
      <c r="L192" s="225">
        <v>10</v>
      </c>
      <c r="M192" s="225">
        <v>11</v>
      </c>
      <c r="N192" s="225">
        <v>12</v>
      </c>
      <c r="O192" s="225">
        <v>13</v>
      </c>
      <c r="P192" s="225">
        <v>14</v>
      </c>
      <c r="Q192" s="225">
        <v>15</v>
      </c>
      <c r="R192" s="225">
        <v>16</v>
      </c>
      <c r="S192" s="225">
        <v>17</v>
      </c>
      <c r="T192" s="225">
        <v>18</v>
      </c>
      <c r="U192" s="225">
        <v>19</v>
      </c>
      <c r="V192" s="225">
        <v>20</v>
      </c>
      <c r="W192" s="225">
        <v>21</v>
      </c>
      <c r="X192" s="225">
        <v>22</v>
      </c>
      <c r="Y192" s="225">
        <v>23</v>
      </c>
      <c r="Z192" s="225">
        <v>24</v>
      </c>
      <c r="AA192" s="226" t="s">
        <v>15</v>
      </c>
    </row>
    <row r="193" spans="2:27">
      <c r="B193" s="206" t="s">
        <v>5</v>
      </c>
      <c r="C193" s="207">
        <v>7.2982244505400002</v>
      </c>
      <c r="D193" s="207">
        <v>7.1130683646600001</v>
      </c>
      <c r="E193" s="207">
        <v>7.3048387668200006</v>
      </c>
      <c r="F193" s="207">
        <v>7.6120606220099996</v>
      </c>
      <c r="G193" s="207">
        <v>7.5968639739399997</v>
      </c>
      <c r="H193" s="207">
        <v>7.7597311944000005</v>
      </c>
      <c r="I193" s="207">
        <v>7.2981637714300005</v>
      </c>
      <c r="J193" s="207">
        <v>7.4323311518099997</v>
      </c>
      <c r="K193" s="207">
        <v>7.4760453945599998</v>
      </c>
      <c r="L193" s="207">
        <v>7.6288186600600003</v>
      </c>
      <c r="M193" s="207">
        <v>7.5093627312700004</v>
      </c>
      <c r="N193" s="207">
        <v>7.1408321702800004</v>
      </c>
      <c r="O193" s="207">
        <v>6.6889097818999996</v>
      </c>
      <c r="P193" s="207">
        <v>6.4593084003300003</v>
      </c>
      <c r="Q193" s="207">
        <v>6.1246892009699998</v>
      </c>
      <c r="R193" s="207">
        <v>5.9140676658900002</v>
      </c>
      <c r="S193" s="207">
        <v>5.6913431385699997</v>
      </c>
      <c r="T193" s="207">
        <v>5.46503939697</v>
      </c>
      <c r="U193" s="207">
        <v>5.1175669715800005</v>
      </c>
      <c r="V193" s="207">
        <v>4.8031866731799999</v>
      </c>
      <c r="W193" s="207">
        <v>4.6214979231699997</v>
      </c>
      <c r="X193" s="207">
        <v>4.2934438713800001</v>
      </c>
      <c r="Y193" s="207">
        <v>4.4981658966699998</v>
      </c>
      <c r="Z193" s="207">
        <v>4.1986918027</v>
      </c>
      <c r="AA193" s="207">
        <f t="shared" ref="AA193:AA194" si="14">SUM(C193:Z193)</f>
        <v>153.04625197509</v>
      </c>
    </row>
    <row r="194" spans="2:27">
      <c r="B194" s="206" t="s">
        <v>10</v>
      </c>
      <c r="C194" s="207">
        <v>25.013500000000001</v>
      </c>
      <c r="D194" s="207">
        <v>24.3443</v>
      </c>
      <c r="E194" s="207">
        <v>24.021799999999999</v>
      </c>
      <c r="F194" s="207">
        <v>24.177299999999999</v>
      </c>
      <c r="G194" s="207">
        <v>24.023</v>
      </c>
      <c r="H194" s="207">
        <v>24.068999999999999</v>
      </c>
      <c r="I194" s="207">
        <v>24.8796</v>
      </c>
      <c r="J194" s="207">
        <v>25.507300000000001</v>
      </c>
      <c r="K194" s="207">
        <v>28.837299999999999</v>
      </c>
      <c r="L194" s="207">
        <v>31.8735</v>
      </c>
      <c r="M194" s="207">
        <v>33.378999999999998</v>
      </c>
      <c r="N194" s="207">
        <v>34.112699999999997</v>
      </c>
      <c r="O194" s="207">
        <v>33.5381</v>
      </c>
      <c r="P194" s="207">
        <v>33.323900000000002</v>
      </c>
      <c r="Q194" s="207">
        <v>32.590299999999999</v>
      </c>
      <c r="R194" s="207">
        <v>31.997599999999998</v>
      </c>
      <c r="S194" s="207">
        <v>31.546799999999998</v>
      </c>
      <c r="T194" s="207">
        <v>31.2941</v>
      </c>
      <c r="U194" s="207">
        <v>30.7315</v>
      </c>
      <c r="V194" s="207">
        <v>30.1188</v>
      </c>
      <c r="W194" s="207">
        <v>29.404</v>
      </c>
      <c r="X194" s="207">
        <v>28.9343</v>
      </c>
      <c r="Y194" s="207">
        <v>28.400400000000001</v>
      </c>
      <c r="Z194" s="207">
        <v>26.9621</v>
      </c>
      <c r="AA194" s="207">
        <f t="shared" si="14"/>
        <v>693.08019999999988</v>
      </c>
    </row>
    <row r="195" spans="2:27">
      <c r="B195" s="206"/>
      <c r="C195" s="206"/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6"/>
    </row>
    <row r="196" spans="2:27">
      <c r="B196" s="206"/>
      <c r="C196" s="206"/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</row>
    <row r="197" spans="2:27">
      <c r="B197" s="210" t="s">
        <v>116</v>
      </c>
      <c r="C197" s="227">
        <f>C193/C194*100</f>
        <v>29.177142145401486</v>
      </c>
      <c r="D197" s="227">
        <f t="shared" ref="C197:AA197" si="15">D193/D194*100</f>
        <v>29.218619408485765</v>
      </c>
      <c r="E197" s="227">
        <f t="shared" si="15"/>
        <v>30.409206499179913</v>
      </c>
      <c r="F197" s="227">
        <f t="shared" si="15"/>
        <v>31.484328779516325</v>
      </c>
      <c r="G197" s="227">
        <f t="shared" si="15"/>
        <v>31.623294234441989</v>
      </c>
      <c r="H197" s="227">
        <f t="shared" si="15"/>
        <v>32.239524676554908</v>
      </c>
      <c r="I197" s="227">
        <f t="shared" si="15"/>
        <v>29.333927279498063</v>
      </c>
      <c r="J197" s="227">
        <f t="shared" si="15"/>
        <v>29.138055191298172</v>
      </c>
      <c r="K197" s="227">
        <f t="shared" si="15"/>
        <v>25.924914588258957</v>
      </c>
      <c r="L197" s="227">
        <f t="shared" si="15"/>
        <v>23.934675075093732</v>
      </c>
      <c r="M197" s="227">
        <f t="shared" si="15"/>
        <v>22.497266938104797</v>
      </c>
      <c r="N197" s="227">
        <f t="shared" si="15"/>
        <v>20.93306062047273</v>
      </c>
      <c r="O197" s="227">
        <f t="shared" si="15"/>
        <v>19.944212051070274</v>
      </c>
      <c r="P197" s="227">
        <f t="shared" si="15"/>
        <v>19.383410706219863</v>
      </c>
      <c r="Q197" s="227">
        <f t="shared" si="15"/>
        <v>18.792981963866549</v>
      </c>
      <c r="R197" s="227">
        <f t="shared" si="15"/>
        <v>18.482847669481462</v>
      </c>
      <c r="S197" s="227">
        <f t="shared" si="15"/>
        <v>18.040952294907882</v>
      </c>
      <c r="T197" s="227">
        <f t="shared" si="15"/>
        <v>17.463481605062935</v>
      </c>
      <c r="U197" s="227">
        <f t="shared" si="15"/>
        <v>16.652512801457789</v>
      </c>
      <c r="V197" s="227">
        <f t="shared" si="15"/>
        <v>15.947470261697013</v>
      </c>
      <c r="W197" s="227">
        <f t="shared" si="15"/>
        <v>15.717242290742755</v>
      </c>
      <c r="X197" s="227">
        <f t="shared" si="15"/>
        <v>14.838595961816944</v>
      </c>
      <c r="Y197" s="227">
        <f t="shared" si="15"/>
        <v>15.838389236313571</v>
      </c>
      <c r="Z197" s="227">
        <f t="shared" si="15"/>
        <v>15.572569654069973</v>
      </c>
      <c r="AA197" s="227">
        <f t="shared" si="15"/>
        <v>22.082040718388726</v>
      </c>
    </row>
    <row r="223" spans="3:26">
      <c r="C223" s="166">
        <v>0.2</v>
      </c>
      <c r="D223" s="166">
        <v>0.2</v>
      </c>
      <c r="E223" s="166">
        <v>0.5</v>
      </c>
      <c r="F223" s="166">
        <v>0.7</v>
      </c>
      <c r="G223" s="166">
        <v>0.7</v>
      </c>
      <c r="H223" s="166">
        <v>0.8</v>
      </c>
      <c r="I223" s="166">
        <v>0.7</v>
      </c>
      <c r="J223" s="166">
        <v>0.8</v>
      </c>
      <c r="K223" s="166">
        <v>1</v>
      </c>
      <c r="L223" s="166">
        <v>0.42499999999999999</v>
      </c>
      <c r="M223" s="166">
        <v>0.3</v>
      </c>
      <c r="N223" s="166">
        <v>0.1</v>
      </c>
      <c r="O223" s="166">
        <v>0.25</v>
      </c>
      <c r="P223" s="166">
        <v>0.05</v>
      </c>
      <c r="Q223" s="166">
        <v>0.1</v>
      </c>
      <c r="R223" s="166">
        <v>-0.1</v>
      </c>
      <c r="S223" s="166">
        <v>-0.1</v>
      </c>
      <c r="T223" s="166">
        <v>-9.9699999999999997E-2</v>
      </c>
      <c r="U223" s="166">
        <v>-0.14980000000000002</v>
      </c>
      <c r="V223" s="166">
        <v>-0.35</v>
      </c>
      <c r="W223" s="166">
        <v>-0.3</v>
      </c>
      <c r="X223" s="166">
        <v>-0.35</v>
      </c>
      <c r="Y223" s="166">
        <v>-0.6</v>
      </c>
      <c r="Z223" s="166">
        <v>-0.3</v>
      </c>
    </row>
  </sheetData>
  <mergeCells count="2">
    <mergeCell ref="D154:D155"/>
    <mergeCell ref="E154:E15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2:J449"/>
  <sheetViews>
    <sheetView showGridLines="0" showRowColHeaders="0" workbookViewId="0"/>
  </sheetViews>
  <sheetFormatPr baseColWidth="10" defaultRowHeight="11.25"/>
  <cols>
    <col min="1" max="2" width="11.42578125" style="166"/>
    <col min="3" max="3" width="13.42578125" style="166" bestFit="1" customWidth="1"/>
    <col min="4" max="9" width="11.42578125" style="166"/>
    <col min="10" max="10" width="11.42578125" style="167"/>
    <col min="11" max="16384" width="11.42578125" style="166"/>
  </cols>
  <sheetData>
    <row r="2" spans="2:10">
      <c r="B2" s="160" t="s">
        <v>30</v>
      </c>
    </row>
    <row r="3" spans="2:10" ht="22.5">
      <c r="B3" s="250" t="s">
        <v>34</v>
      </c>
      <c r="C3" s="251" t="s">
        <v>35</v>
      </c>
      <c r="D3" s="251" t="s">
        <v>117</v>
      </c>
      <c r="E3" s="252" t="s">
        <v>36</v>
      </c>
      <c r="F3" s="252" t="s">
        <v>37</v>
      </c>
      <c r="G3" s="251" t="s">
        <v>38</v>
      </c>
      <c r="H3" s="174"/>
      <c r="I3" s="175"/>
      <c r="J3" s="176"/>
    </row>
    <row r="4" spans="2:10">
      <c r="B4" s="235" t="s">
        <v>131</v>
      </c>
      <c r="C4" s="253" t="s">
        <v>132</v>
      </c>
      <c r="D4" s="254"/>
      <c r="E4" s="255">
        <v>17.630889559999915</v>
      </c>
      <c r="F4" s="256">
        <v>29.495132564600013</v>
      </c>
      <c r="G4" s="257">
        <v>17.630889559999915</v>
      </c>
      <c r="H4" s="178"/>
      <c r="I4" s="173"/>
      <c r="J4" s="176"/>
    </row>
    <row r="5" spans="2:10">
      <c r="B5" s="254"/>
      <c r="C5" s="253" t="s">
        <v>133</v>
      </c>
      <c r="D5" s="254"/>
      <c r="E5" s="255">
        <v>33.042621928000131</v>
      </c>
      <c r="F5" s="256">
        <v>29.495132564600013</v>
      </c>
      <c r="G5" s="257">
        <v>29.495132564600013</v>
      </c>
      <c r="H5" s="178"/>
      <c r="I5" s="173"/>
      <c r="J5" s="176"/>
    </row>
    <row r="6" spans="2:10">
      <c r="B6" s="235"/>
      <c r="C6" s="253" t="s">
        <v>134</v>
      </c>
      <c r="D6" s="235"/>
      <c r="E6" s="255">
        <v>32.464222740000153</v>
      </c>
      <c r="F6" s="255">
        <v>29.495132564600013</v>
      </c>
      <c r="G6" s="257">
        <v>29.495132564600013</v>
      </c>
      <c r="H6" s="178"/>
      <c r="I6" s="173"/>
      <c r="J6" s="176"/>
    </row>
    <row r="7" spans="2:10">
      <c r="B7" s="235"/>
      <c r="C7" s="253" t="s">
        <v>135</v>
      </c>
      <c r="D7" s="235"/>
      <c r="E7" s="255">
        <v>22.375748725999607</v>
      </c>
      <c r="F7" s="255">
        <v>29.495132564600013</v>
      </c>
      <c r="G7" s="257">
        <v>22.375748725999607</v>
      </c>
      <c r="H7" s="178"/>
      <c r="I7" s="173"/>
      <c r="J7" s="176"/>
    </row>
    <row r="8" spans="2:10">
      <c r="B8" s="235"/>
      <c r="C8" s="253" t="s">
        <v>136</v>
      </c>
      <c r="D8" s="235"/>
      <c r="E8" s="255">
        <v>19.180821824000255</v>
      </c>
      <c r="F8" s="255">
        <v>29.495132564600013</v>
      </c>
      <c r="G8" s="257">
        <v>19.180821824000255</v>
      </c>
      <c r="H8" s="178"/>
      <c r="I8" s="173"/>
      <c r="J8" s="176"/>
    </row>
    <row r="9" spans="2:10">
      <c r="B9" s="235"/>
      <c r="C9" s="253" t="s">
        <v>137</v>
      </c>
      <c r="D9" s="235"/>
      <c r="E9" s="255">
        <v>20.96264235000011</v>
      </c>
      <c r="F9" s="255">
        <v>29.495132564600013</v>
      </c>
      <c r="G9" s="257">
        <v>20.96264235000011</v>
      </c>
      <c r="H9" s="178"/>
      <c r="I9" s="173"/>
      <c r="J9" s="176"/>
    </row>
    <row r="10" spans="2:10">
      <c r="B10" s="235"/>
      <c r="C10" s="253" t="s">
        <v>138</v>
      </c>
      <c r="D10" s="235"/>
      <c r="E10" s="255">
        <v>30.075392741999682</v>
      </c>
      <c r="F10" s="255">
        <v>29.495132564600013</v>
      </c>
      <c r="G10" s="257">
        <v>29.495132564600013</v>
      </c>
      <c r="H10" s="178"/>
      <c r="I10" s="173"/>
      <c r="J10" s="176"/>
    </row>
    <row r="11" spans="2:10">
      <c r="B11" s="235"/>
      <c r="C11" s="253" t="s">
        <v>139</v>
      </c>
      <c r="D11" s="235"/>
      <c r="E11" s="255">
        <v>39.072449470000123</v>
      </c>
      <c r="F11" s="255">
        <v>29.495132564600013</v>
      </c>
      <c r="G11" s="257">
        <v>29.495132564600013</v>
      </c>
      <c r="H11" s="178"/>
      <c r="I11" s="173"/>
      <c r="J11" s="176"/>
    </row>
    <row r="12" spans="2:10">
      <c r="B12" s="235"/>
      <c r="C12" s="253" t="s">
        <v>140</v>
      </c>
      <c r="D12" s="235"/>
      <c r="E12" s="255">
        <v>10.452418350000272</v>
      </c>
      <c r="F12" s="255">
        <v>29.495132564600013</v>
      </c>
      <c r="G12" s="257">
        <v>10.452418350000272</v>
      </c>
      <c r="H12" s="178"/>
      <c r="I12" s="173"/>
      <c r="J12" s="176"/>
    </row>
    <row r="13" spans="2:10">
      <c r="B13" s="235"/>
      <c r="C13" s="253" t="s">
        <v>141</v>
      </c>
      <c r="D13" s="235"/>
      <c r="E13" s="255">
        <v>49.714428229999889</v>
      </c>
      <c r="F13" s="255">
        <v>29.495132564600013</v>
      </c>
      <c r="G13" s="257">
        <v>29.495132564600013</v>
      </c>
      <c r="H13" s="178"/>
      <c r="I13" s="173"/>
      <c r="J13" s="176"/>
    </row>
    <row r="14" spans="2:10">
      <c r="B14" s="235"/>
      <c r="C14" s="253" t="s">
        <v>142</v>
      </c>
      <c r="D14" s="235"/>
      <c r="E14" s="255">
        <v>3.5974873880000224</v>
      </c>
      <c r="F14" s="255">
        <v>29.495132564600013</v>
      </c>
      <c r="G14" s="257">
        <v>3.5974873880000224</v>
      </c>
      <c r="H14" s="178"/>
      <c r="I14" s="173"/>
      <c r="J14" s="176"/>
    </row>
    <row r="15" spans="2:10">
      <c r="B15" s="235"/>
      <c r="C15" s="253" t="s">
        <v>143</v>
      </c>
      <c r="D15" s="235"/>
      <c r="E15" s="255">
        <v>25.262630490000021</v>
      </c>
      <c r="F15" s="255">
        <v>29.495132564600013</v>
      </c>
      <c r="G15" s="257">
        <v>25.262630490000021</v>
      </c>
      <c r="H15" s="178"/>
      <c r="I15" s="173"/>
      <c r="J15" s="176"/>
    </row>
    <row r="16" spans="2:10">
      <c r="B16" s="235"/>
      <c r="C16" s="253" t="s">
        <v>144</v>
      </c>
      <c r="D16" s="235"/>
      <c r="E16" s="255">
        <v>16.863148058000085</v>
      </c>
      <c r="F16" s="255">
        <v>29.495132564600013</v>
      </c>
      <c r="G16" s="257">
        <v>16.863148058000085</v>
      </c>
      <c r="H16" s="178"/>
      <c r="I16" s="173"/>
      <c r="J16" s="176"/>
    </row>
    <row r="17" spans="2:10">
      <c r="B17" s="235"/>
      <c r="C17" s="253" t="s">
        <v>145</v>
      </c>
      <c r="D17" s="235"/>
      <c r="E17" s="255">
        <v>12.64196985199958</v>
      </c>
      <c r="F17" s="255">
        <v>29.495132564600013</v>
      </c>
      <c r="G17" s="257">
        <v>12.64196985199958</v>
      </c>
      <c r="H17" s="178"/>
      <c r="I17" s="173"/>
      <c r="J17" s="176"/>
    </row>
    <row r="18" spans="2:10">
      <c r="B18" s="235"/>
      <c r="C18" s="253" t="s">
        <v>146</v>
      </c>
      <c r="D18" s="235"/>
      <c r="E18" s="255">
        <v>18.813900324000482</v>
      </c>
      <c r="F18" s="255">
        <v>29.495132564600013</v>
      </c>
      <c r="G18" s="257">
        <v>18.813900324000482</v>
      </c>
      <c r="H18" s="178"/>
      <c r="I18" s="173" t="s">
        <v>121</v>
      </c>
      <c r="J18" s="176">
        <v>29.495132564600013</v>
      </c>
    </row>
    <row r="19" spans="2:10">
      <c r="B19" s="235"/>
      <c r="C19" s="253" t="s">
        <v>147</v>
      </c>
      <c r="D19" s="235"/>
      <c r="E19" s="255">
        <v>44.375635526000131</v>
      </c>
      <c r="F19" s="255">
        <v>29.495132564600013</v>
      </c>
      <c r="G19" s="257">
        <v>29.495132564600013</v>
      </c>
      <c r="H19" s="178"/>
      <c r="I19" s="173"/>
      <c r="J19" s="176"/>
    </row>
    <row r="20" spans="2:10">
      <c r="B20" s="235"/>
      <c r="C20" s="253" t="s">
        <v>148</v>
      </c>
      <c r="D20" s="235"/>
      <c r="E20" s="255">
        <v>1.0058903679999991</v>
      </c>
      <c r="F20" s="255">
        <v>29.495132564600013</v>
      </c>
      <c r="G20" s="257">
        <v>1.0058903679999991</v>
      </c>
      <c r="H20" s="178"/>
      <c r="I20" s="173"/>
      <c r="J20" s="176"/>
    </row>
    <row r="21" spans="2:10">
      <c r="B21" s="235"/>
      <c r="C21" s="253" t="s">
        <v>149</v>
      </c>
      <c r="D21" s="235"/>
      <c r="E21" s="255">
        <v>4.4931087440001232</v>
      </c>
      <c r="F21" s="255">
        <v>29.495132564600013</v>
      </c>
      <c r="G21" s="257">
        <v>4.4931087440001232</v>
      </c>
      <c r="H21" s="178"/>
      <c r="I21" s="173"/>
      <c r="J21" s="176"/>
    </row>
    <row r="22" spans="2:10">
      <c r="B22" s="235"/>
      <c r="C22" s="253" t="s">
        <v>150</v>
      </c>
      <c r="D22" s="235"/>
      <c r="E22" s="255">
        <v>16.20269827999968</v>
      </c>
      <c r="F22" s="255">
        <v>29.495132564600013</v>
      </c>
      <c r="G22" s="257">
        <v>16.20269827999968</v>
      </c>
      <c r="H22" s="178"/>
      <c r="I22" s="173"/>
      <c r="J22" s="176"/>
    </row>
    <row r="23" spans="2:10">
      <c r="B23" s="235"/>
      <c r="C23" s="253" t="s">
        <v>151</v>
      </c>
      <c r="D23" s="235"/>
      <c r="E23" s="255">
        <v>8.5069737639999694</v>
      </c>
      <c r="F23" s="255">
        <v>29.495132564600013</v>
      </c>
      <c r="G23" s="257">
        <v>8.5069737639999694</v>
      </c>
      <c r="H23" s="178"/>
      <c r="I23" s="173"/>
      <c r="J23" s="176"/>
    </row>
    <row r="24" spans="2:10">
      <c r="B24" s="235"/>
      <c r="C24" s="253" t="s">
        <v>152</v>
      </c>
      <c r="D24" s="235"/>
      <c r="E24" s="255">
        <v>11.65973510600017</v>
      </c>
      <c r="F24" s="255">
        <v>29.495132564600013</v>
      </c>
      <c r="G24" s="257">
        <v>11.65973510600017</v>
      </c>
      <c r="H24" s="178"/>
      <c r="I24" s="173"/>
      <c r="J24" s="176"/>
    </row>
    <row r="25" spans="2:10">
      <c r="B25" s="235"/>
      <c r="C25" s="253" t="s">
        <v>153</v>
      </c>
      <c r="D25" s="235"/>
      <c r="E25" s="255">
        <v>3.5801353179997135</v>
      </c>
      <c r="F25" s="255">
        <v>29.495132564600013</v>
      </c>
      <c r="G25" s="257">
        <v>3.5801353179997135</v>
      </c>
      <c r="H25" s="178"/>
      <c r="I25" s="173"/>
      <c r="J25" s="176"/>
    </row>
    <row r="26" spans="2:10">
      <c r="B26" s="235"/>
      <c r="C26" s="253" t="s">
        <v>154</v>
      </c>
      <c r="D26" s="235"/>
      <c r="E26" s="255">
        <v>11.501396654000299</v>
      </c>
      <c r="F26" s="255">
        <v>29.495132564600013</v>
      </c>
      <c r="G26" s="257">
        <v>11.501396654000299</v>
      </c>
      <c r="H26" s="178"/>
      <c r="I26" s="173"/>
      <c r="J26" s="176"/>
    </row>
    <row r="27" spans="2:10">
      <c r="B27" s="235"/>
      <c r="C27" s="253" t="s">
        <v>155</v>
      </c>
      <c r="D27" s="235"/>
      <c r="E27" s="255">
        <v>29.826264983999629</v>
      </c>
      <c r="F27" s="255">
        <v>29.495132564600013</v>
      </c>
      <c r="G27" s="257">
        <v>29.495132564600013</v>
      </c>
      <c r="H27" s="178"/>
      <c r="I27" s="173"/>
      <c r="J27" s="176"/>
    </row>
    <row r="28" spans="2:10">
      <c r="B28" s="235"/>
      <c r="C28" s="253" t="s">
        <v>156</v>
      </c>
      <c r="D28" s="235"/>
      <c r="E28" s="255">
        <v>3.1561152319998356</v>
      </c>
      <c r="F28" s="255">
        <v>29.495132564600013</v>
      </c>
      <c r="G28" s="257">
        <v>3.1561152319998356</v>
      </c>
      <c r="H28" s="178"/>
      <c r="I28" s="173"/>
      <c r="J28" s="176"/>
    </row>
    <row r="29" spans="2:10">
      <c r="B29" s="235"/>
      <c r="C29" s="253" t="s">
        <v>157</v>
      </c>
      <c r="D29" s="235"/>
      <c r="E29" s="255">
        <v>8.6868206500006853</v>
      </c>
      <c r="F29" s="255">
        <v>29.495132564600013</v>
      </c>
      <c r="G29" s="257">
        <v>8.6868206500006853</v>
      </c>
      <c r="H29" s="178"/>
      <c r="I29" s="173"/>
      <c r="J29" s="176"/>
    </row>
    <row r="30" spans="2:10">
      <c r="B30" s="235"/>
      <c r="C30" s="253" t="s">
        <v>158</v>
      </c>
      <c r="D30" s="235"/>
      <c r="E30" s="255">
        <v>15.672003331999582</v>
      </c>
      <c r="F30" s="255">
        <v>29.495132564600013</v>
      </c>
      <c r="G30" s="257">
        <v>15.672003331999582</v>
      </c>
      <c r="H30" s="178"/>
      <c r="I30" s="173"/>
      <c r="J30" s="176"/>
    </row>
    <row r="31" spans="2:10">
      <c r="B31" s="235"/>
      <c r="C31" s="253" t="s">
        <v>159</v>
      </c>
      <c r="D31" s="235"/>
      <c r="E31" s="255">
        <v>13.390439215999722</v>
      </c>
      <c r="F31" s="255">
        <v>29.495132564600013</v>
      </c>
      <c r="G31" s="257">
        <v>13.390439215999722</v>
      </c>
      <c r="H31" s="178"/>
      <c r="I31" s="173"/>
      <c r="J31" s="176"/>
    </row>
    <row r="32" spans="2:10">
      <c r="B32" s="235"/>
      <c r="C32" s="253" t="s">
        <v>160</v>
      </c>
      <c r="D32" s="235"/>
      <c r="E32" s="255">
        <v>1.52724735000064</v>
      </c>
      <c r="F32" s="255">
        <v>29.495132564600013</v>
      </c>
      <c r="G32" s="257">
        <v>1.52724735000064</v>
      </c>
      <c r="H32" s="172"/>
      <c r="I32" s="173"/>
      <c r="J32" s="176"/>
    </row>
    <row r="33" spans="2:10">
      <c r="B33" s="235"/>
      <c r="C33" s="253" t="s">
        <v>161</v>
      </c>
      <c r="D33" s="235"/>
      <c r="E33" s="255">
        <v>7.6585041500001028</v>
      </c>
      <c r="F33" s="255">
        <v>29.495132564600013</v>
      </c>
      <c r="G33" s="257">
        <v>7.6585041500001028</v>
      </c>
      <c r="H33" s="172"/>
      <c r="I33" s="173"/>
      <c r="J33" s="176"/>
    </row>
    <row r="34" spans="2:10">
      <c r="B34" s="254"/>
      <c r="C34" s="258" t="s">
        <v>162</v>
      </c>
      <c r="D34" s="254"/>
      <c r="E34" s="255">
        <v>23.753820245999862</v>
      </c>
      <c r="F34" s="256">
        <v>29.495132564600013</v>
      </c>
      <c r="G34" s="257">
        <v>23.753820245999862</v>
      </c>
      <c r="H34" s="172"/>
      <c r="I34" s="173"/>
      <c r="J34" s="176"/>
    </row>
    <row r="35" spans="2:10">
      <c r="B35" s="235" t="s">
        <v>163</v>
      </c>
      <c r="C35" s="253" t="s">
        <v>164</v>
      </c>
      <c r="D35" s="254"/>
      <c r="E35" s="255">
        <v>3.8168256220002226</v>
      </c>
      <c r="F35" s="256">
        <v>18.209588883748388</v>
      </c>
      <c r="G35" s="257">
        <v>3.8168256220002226</v>
      </c>
      <c r="H35" s="178"/>
      <c r="I35" s="173"/>
      <c r="J35" s="176"/>
    </row>
    <row r="36" spans="2:10">
      <c r="B36" s="254"/>
      <c r="C36" s="253" t="s">
        <v>165</v>
      </c>
      <c r="D36" s="254"/>
      <c r="E36" s="255">
        <v>1.4380734259992314</v>
      </c>
      <c r="F36" s="256">
        <v>18.209588883748388</v>
      </c>
      <c r="G36" s="257">
        <v>1.4380734259992314</v>
      </c>
      <c r="H36" s="178"/>
      <c r="I36" s="173"/>
      <c r="J36" s="176"/>
    </row>
    <row r="37" spans="2:10">
      <c r="B37" s="235"/>
      <c r="C37" s="253" t="s">
        <v>166</v>
      </c>
      <c r="D37" s="235"/>
      <c r="E37" s="255">
        <v>2.975847520000082</v>
      </c>
      <c r="F37" s="255">
        <v>18.209588883748388</v>
      </c>
      <c r="G37" s="257">
        <v>2.975847520000082</v>
      </c>
      <c r="H37" s="178"/>
      <c r="I37" s="173"/>
      <c r="J37" s="176"/>
    </row>
    <row r="38" spans="2:10">
      <c r="B38" s="235"/>
      <c r="C38" s="253" t="s">
        <v>167</v>
      </c>
      <c r="D38" s="235"/>
      <c r="E38" s="255">
        <v>4.1446258560001583</v>
      </c>
      <c r="F38" s="255">
        <v>18.209588883748388</v>
      </c>
      <c r="G38" s="257">
        <v>4.1446258560001583</v>
      </c>
      <c r="H38" s="178"/>
      <c r="I38" s="173"/>
      <c r="J38" s="176"/>
    </row>
    <row r="39" spans="2:10">
      <c r="B39" s="235"/>
      <c r="C39" s="253" t="s">
        <v>168</v>
      </c>
      <c r="D39" s="235"/>
      <c r="E39" s="255">
        <v>14.927450494000192</v>
      </c>
      <c r="F39" s="255">
        <v>18.209588883748388</v>
      </c>
      <c r="G39" s="257">
        <v>14.927450494000192</v>
      </c>
      <c r="H39" s="178"/>
      <c r="I39" s="173"/>
      <c r="J39" s="176"/>
    </row>
    <row r="40" spans="2:10">
      <c r="B40" s="235"/>
      <c r="C40" s="253" t="s">
        <v>169</v>
      </c>
      <c r="D40" s="235"/>
      <c r="E40" s="255">
        <v>21.924414267999925</v>
      </c>
      <c r="F40" s="255">
        <v>18.209588883748388</v>
      </c>
      <c r="G40" s="257">
        <v>18.209588883748388</v>
      </c>
      <c r="H40" s="178"/>
      <c r="I40" s="173"/>
      <c r="J40" s="176"/>
    </row>
    <row r="41" spans="2:10">
      <c r="B41" s="235"/>
      <c r="C41" s="253" t="s">
        <v>170</v>
      </c>
      <c r="D41" s="235"/>
      <c r="E41" s="255">
        <v>4.3516992580000657</v>
      </c>
      <c r="F41" s="255">
        <v>18.209588883748388</v>
      </c>
      <c r="G41" s="257">
        <v>4.3516992580000657</v>
      </c>
      <c r="H41" s="178"/>
      <c r="I41" s="173"/>
      <c r="J41" s="176"/>
    </row>
    <row r="42" spans="2:10">
      <c r="B42" s="235"/>
      <c r="C42" s="253" t="s">
        <v>171</v>
      </c>
      <c r="D42" s="235"/>
      <c r="E42" s="255">
        <v>4.9573860239996579</v>
      </c>
      <c r="F42" s="255">
        <v>18.209588883748388</v>
      </c>
      <c r="G42" s="257">
        <v>4.9573860239996579</v>
      </c>
      <c r="H42" s="178"/>
      <c r="I42" s="173"/>
      <c r="J42" s="176"/>
    </row>
    <row r="43" spans="2:10">
      <c r="B43" s="235"/>
      <c r="C43" s="253" t="s">
        <v>172</v>
      </c>
      <c r="D43" s="235"/>
      <c r="E43" s="255">
        <v>7.6060317239999868</v>
      </c>
      <c r="F43" s="255">
        <v>18.209588883748388</v>
      </c>
      <c r="G43" s="257">
        <v>7.6060317239999868</v>
      </c>
      <c r="H43" s="178"/>
      <c r="I43" s="173"/>
      <c r="J43" s="176"/>
    </row>
    <row r="44" spans="2:10">
      <c r="B44" s="235"/>
      <c r="C44" s="253" t="s">
        <v>173</v>
      </c>
      <c r="D44" s="235"/>
      <c r="E44" s="255">
        <v>11.689617402</v>
      </c>
      <c r="F44" s="255">
        <v>18.209588883748388</v>
      </c>
      <c r="G44" s="257">
        <v>11.689617402</v>
      </c>
      <c r="H44" s="178"/>
      <c r="I44" s="173"/>
      <c r="J44" s="176"/>
    </row>
    <row r="45" spans="2:10">
      <c r="B45" s="235"/>
      <c r="C45" s="253" t="s">
        <v>174</v>
      </c>
      <c r="D45" s="235"/>
      <c r="E45" s="255">
        <v>5.4022796820006693</v>
      </c>
      <c r="F45" s="255">
        <v>18.209588883748388</v>
      </c>
      <c r="G45" s="257">
        <v>5.4022796820006693</v>
      </c>
      <c r="H45" s="178"/>
      <c r="I45" s="173"/>
      <c r="J45" s="176"/>
    </row>
    <row r="46" spans="2:10">
      <c r="B46" s="235"/>
      <c r="C46" s="253" t="s">
        <v>175</v>
      </c>
      <c r="D46" s="235"/>
      <c r="E46" s="255">
        <v>16.487690755999655</v>
      </c>
      <c r="F46" s="255">
        <v>18.209588883748388</v>
      </c>
      <c r="G46" s="257">
        <v>16.487690755999655</v>
      </c>
      <c r="H46" s="178"/>
      <c r="I46" s="173"/>
      <c r="J46" s="176"/>
    </row>
    <row r="47" spans="2:10">
      <c r="B47" s="235"/>
      <c r="C47" s="253" t="s">
        <v>176</v>
      </c>
      <c r="D47" s="235"/>
      <c r="E47" s="255">
        <v>7.0919091539998513</v>
      </c>
      <c r="F47" s="255">
        <v>18.209588883748388</v>
      </c>
      <c r="G47" s="257">
        <v>7.0919091539998513</v>
      </c>
      <c r="H47" s="178"/>
      <c r="I47" s="173"/>
      <c r="J47" s="176"/>
    </row>
    <row r="48" spans="2:10">
      <c r="B48" s="235"/>
      <c r="C48" s="253" t="s">
        <v>177</v>
      </c>
      <c r="D48" s="235"/>
      <c r="E48" s="255">
        <v>3.661566798000119</v>
      </c>
      <c r="F48" s="255">
        <v>18.209588883748388</v>
      </c>
      <c r="G48" s="257">
        <v>3.661566798000119</v>
      </c>
      <c r="H48" s="178"/>
      <c r="I48" s="173"/>
      <c r="J48" s="176"/>
    </row>
    <row r="49" spans="2:10">
      <c r="B49" s="235"/>
      <c r="C49" s="253" t="s">
        <v>178</v>
      </c>
      <c r="D49" s="235"/>
      <c r="E49" s="255">
        <v>10.475100337999793</v>
      </c>
      <c r="F49" s="255">
        <v>18.209588883748388</v>
      </c>
      <c r="G49" s="257">
        <v>10.475100337999793</v>
      </c>
      <c r="H49" s="178"/>
      <c r="I49" s="173" t="s">
        <v>122</v>
      </c>
      <c r="J49" s="176">
        <v>18.209588883748388</v>
      </c>
    </row>
    <row r="50" spans="2:10">
      <c r="B50" s="235"/>
      <c r="C50" s="253" t="s">
        <v>179</v>
      </c>
      <c r="D50" s="235"/>
      <c r="E50" s="255">
        <v>3.1593870580005476</v>
      </c>
      <c r="F50" s="255">
        <v>18.209588883748388</v>
      </c>
      <c r="G50" s="257">
        <v>3.1593870580005476</v>
      </c>
      <c r="H50" s="178"/>
      <c r="I50" s="173"/>
      <c r="J50" s="176"/>
    </row>
    <row r="51" spans="2:10">
      <c r="B51" s="235"/>
      <c r="C51" s="253" t="s">
        <v>180</v>
      </c>
      <c r="D51" s="235"/>
      <c r="E51" s="255">
        <v>0.45896479200006796</v>
      </c>
      <c r="F51" s="255">
        <v>18.209588883748388</v>
      </c>
      <c r="G51" s="257">
        <v>0.45896479200006796</v>
      </c>
      <c r="H51" s="178"/>
      <c r="I51" s="173"/>
      <c r="J51" s="176"/>
    </row>
    <row r="52" spans="2:10">
      <c r="B52" s="235"/>
      <c r="C52" s="253" t="s">
        <v>181</v>
      </c>
      <c r="D52" s="235"/>
      <c r="E52" s="255">
        <v>9.4797988639998785</v>
      </c>
      <c r="F52" s="255">
        <v>18.209588883748388</v>
      </c>
      <c r="G52" s="257">
        <v>9.4797988639998785</v>
      </c>
      <c r="H52" s="178"/>
      <c r="I52" s="173"/>
      <c r="J52" s="176"/>
    </row>
    <row r="53" spans="2:10">
      <c r="B53" s="235"/>
      <c r="C53" s="253" t="s">
        <v>182</v>
      </c>
      <c r="D53" s="235"/>
      <c r="E53" s="255">
        <v>7.8928468739995994</v>
      </c>
      <c r="F53" s="255">
        <v>18.209588883748388</v>
      </c>
      <c r="G53" s="257">
        <v>7.8928468739995994</v>
      </c>
      <c r="H53" s="178"/>
      <c r="I53" s="173"/>
      <c r="J53" s="176"/>
    </row>
    <row r="54" spans="2:10">
      <c r="B54" s="235"/>
      <c r="C54" s="253" t="s">
        <v>183</v>
      </c>
      <c r="D54" s="235"/>
      <c r="E54" s="255">
        <v>12.568396003999778</v>
      </c>
      <c r="F54" s="255">
        <v>18.209588883748388</v>
      </c>
      <c r="G54" s="257">
        <v>12.568396003999778</v>
      </c>
      <c r="H54" s="178"/>
      <c r="I54" s="173"/>
      <c r="J54" s="176"/>
    </row>
    <row r="55" spans="2:10">
      <c r="B55" s="235"/>
      <c r="C55" s="253" t="s">
        <v>184</v>
      </c>
      <c r="D55" s="235"/>
      <c r="E55" s="255">
        <v>5.658252427999896</v>
      </c>
      <c r="F55" s="255">
        <v>18.209588883748388</v>
      </c>
      <c r="G55" s="257">
        <v>5.658252427999896</v>
      </c>
      <c r="H55" s="178"/>
      <c r="I55" s="173"/>
      <c r="J55" s="176"/>
    </row>
    <row r="56" spans="2:10">
      <c r="B56" s="235"/>
      <c r="C56" s="253" t="s">
        <v>185</v>
      </c>
      <c r="D56" s="235"/>
      <c r="E56" s="255">
        <v>4.5894439959999778</v>
      </c>
      <c r="F56" s="255">
        <v>18.209588883748388</v>
      </c>
      <c r="G56" s="257">
        <v>4.5894439959999778</v>
      </c>
      <c r="H56" s="178"/>
      <c r="I56" s="173"/>
      <c r="J56" s="176"/>
    </row>
    <row r="57" spans="2:10">
      <c r="B57" s="235"/>
      <c r="C57" s="253" t="s">
        <v>186</v>
      </c>
      <c r="D57" s="235"/>
      <c r="E57" s="255">
        <v>2.9210418860007135</v>
      </c>
      <c r="F57" s="255">
        <v>18.209588883748388</v>
      </c>
      <c r="G57" s="257">
        <v>2.9210418860007135</v>
      </c>
      <c r="H57" s="178"/>
      <c r="I57" s="173"/>
      <c r="J57" s="176"/>
    </row>
    <row r="58" spans="2:10">
      <c r="B58" s="235"/>
      <c r="C58" s="253" t="s">
        <v>187</v>
      </c>
      <c r="D58" s="235"/>
      <c r="E58" s="255">
        <v>4.626087771999992</v>
      </c>
      <c r="F58" s="255">
        <v>18.209588883748388</v>
      </c>
      <c r="G58" s="257">
        <v>4.626087771999992</v>
      </c>
      <c r="H58" s="178"/>
      <c r="I58" s="173"/>
      <c r="J58" s="176"/>
    </row>
    <row r="59" spans="2:10">
      <c r="B59" s="235"/>
      <c r="C59" s="253" t="s">
        <v>188</v>
      </c>
      <c r="D59" s="235"/>
      <c r="E59" s="255">
        <v>6.1624998199996499</v>
      </c>
      <c r="F59" s="255">
        <v>18.209588883748388</v>
      </c>
      <c r="G59" s="257">
        <v>6.1624998199996499</v>
      </c>
      <c r="H59" s="178"/>
      <c r="I59" s="173"/>
      <c r="J59" s="176"/>
    </row>
    <row r="60" spans="2:10">
      <c r="B60" s="235"/>
      <c r="C60" s="253" t="s">
        <v>189</v>
      </c>
      <c r="D60" s="235"/>
      <c r="E60" s="255">
        <v>1.9062715880004926</v>
      </c>
      <c r="F60" s="255">
        <v>18.209588883748388</v>
      </c>
      <c r="G60" s="257">
        <v>1.9062715880004926</v>
      </c>
      <c r="H60" s="178"/>
      <c r="I60" s="173"/>
      <c r="J60" s="176"/>
    </row>
    <row r="61" spans="2:10">
      <c r="B61" s="235"/>
      <c r="C61" s="253" t="s">
        <v>190</v>
      </c>
      <c r="D61" s="235"/>
      <c r="E61" s="255">
        <v>21.763451713999657</v>
      </c>
      <c r="F61" s="255">
        <v>18.209588883748388</v>
      </c>
      <c r="G61" s="257">
        <v>18.209588883748388</v>
      </c>
      <c r="H61" s="178"/>
      <c r="I61" s="173"/>
      <c r="J61" s="176"/>
    </row>
    <row r="62" spans="2:10">
      <c r="B62" s="235"/>
      <c r="C62" s="253" t="s">
        <v>191</v>
      </c>
      <c r="D62" s="235"/>
      <c r="E62" s="255">
        <v>1.9350464739997406</v>
      </c>
      <c r="F62" s="255">
        <v>18.209588883748388</v>
      </c>
      <c r="G62" s="257">
        <v>1.9350464739997406</v>
      </c>
      <c r="H62" s="178"/>
      <c r="I62" s="173"/>
      <c r="J62" s="176"/>
    </row>
    <row r="63" spans="2:10">
      <c r="B63" s="235"/>
      <c r="C63" s="253" t="s">
        <v>192</v>
      </c>
      <c r="D63" s="235"/>
      <c r="E63" s="255">
        <v>20.435218976000037</v>
      </c>
      <c r="F63" s="255">
        <v>18.209588883748388</v>
      </c>
      <c r="G63" s="257">
        <v>18.209588883748388</v>
      </c>
      <c r="H63" s="172"/>
      <c r="I63" s="173"/>
      <c r="J63" s="176"/>
    </row>
    <row r="64" spans="2:10">
      <c r="B64" s="235"/>
      <c r="C64" s="253" t="s">
        <v>193</v>
      </c>
      <c r="D64" s="235"/>
      <c r="E64" s="255">
        <v>17.370576209999832</v>
      </c>
      <c r="F64" s="255">
        <v>18.209588883748388</v>
      </c>
      <c r="G64" s="257">
        <v>17.370576209999832</v>
      </c>
      <c r="H64" s="172"/>
      <c r="I64" s="173"/>
      <c r="J64" s="176"/>
    </row>
    <row r="65" spans="2:10">
      <c r="B65" s="235"/>
      <c r="C65" s="253" t="s">
        <v>194</v>
      </c>
      <c r="D65" s="254"/>
      <c r="E65" s="255">
        <v>10.939863956000016</v>
      </c>
      <c r="F65" s="256">
        <v>18.209588883748388</v>
      </c>
      <c r="G65" s="257">
        <v>10.939863956000016</v>
      </c>
      <c r="H65" s="178"/>
      <c r="I65" s="173"/>
      <c r="J65" s="176"/>
    </row>
    <row r="66" spans="2:10">
      <c r="B66" s="254" t="s">
        <v>195</v>
      </c>
      <c r="C66" s="253" t="s">
        <v>196</v>
      </c>
      <c r="D66" s="254"/>
      <c r="E66" s="255">
        <v>8.206970124000323</v>
      </c>
      <c r="F66" s="256">
        <v>23.816136999456674</v>
      </c>
      <c r="G66" s="257">
        <v>8.206970124000323</v>
      </c>
      <c r="H66" s="178"/>
      <c r="I66" s="173"/>
      <c r="J66" s="176"/>
    </row>
    <row r="67" spans="2:10">
      <c r="B67" s="235"/>
      <c r="C67" s="253" t="s">
        <v>197</v>
      </c>
      <c r="D67" s="235"/>
      <c r="E67" s="255">
        <v>18.052470175999915</v>
      </c>
      <c r="F67" s="255">
        <v>23.816136999456674</v>
      </c>
      <c r="G67" s="257">
        <v>18.052470175999915</v>
      </c>
      <c r="H67" s="178"/>
      <c r="I67" s="173"/>
      <c r="J67" s="176"/>
    </row>
    <row r="68" spans="2:10">
      <c r="B68" s="235"/>
      <c r="C68" s="253" t="s">
        <v>198</v>
      </c>
      <c r="D68" s="235"/>
      <c r="E68" s="255">
        <v>10.010554954000334</v>
      </c>
      <c r="F68" s="255">
        <v>23.816136999456674</v>
      </c>
      <c r="G68" s="257">
        <v>10.010554954000334</v>
      </c>
      <c r="H68" s="178"/>
      <c r="I68" s="173"/>
      <c r="J68" s="176"/>
    </row>
    <row r="69" spans="2:10">
      <c r="B69" s="235"/>
      <c r="C69" s="253" t="s">
        <v>199</v>
      </c>
      <c r="D69" s="235"/>
      <c r="E69" s="255">
        <v>12.942998063999433</v>
      </c>
      <c r="F69" s="255">
        <v>23.816136999456674</v>
      </c>
      <c r="G69" s="257">
        <v>12.942998063999433</v>
      </c>
      <c r="H69" s="178"/>
      <c r="I69" s="173"/>
      <c r="J69" s="176"/>
    </row>
    <row r="70" spans="2:10">
      <c r="B70" s="235"/>
      <c r="C70" s="253" t="s">
        <v>200</v>
      </c>
      <c r="D70" s="235"/>
      <c r="E70" s="255">
        <v>9.2383161040006758</v>
      </c>
      <c r="F70" s="255">
        <v>23.816136999456674</v>
      </c>
      <c r="G70" s="257">
        <v>9.2383161040006758</v>
      </c>
      <c r="H70" s="178"/>
      <c r="I70" s="173"/>
      <c r="J70" s="176"/>
    </row>
    <row r="71" spans="2:10">
      <c r="B71" s="235"/>
      <c r="C71" s="253" t="s">
        <v>201</v>
      </c>
      <c r="D71" s="235"/>
      <c r="E71" s="255">
        <v>5.956177771999533</v>
      </c>
      <c r="F71" s="255">
        <v>23.816136999456674</v>
      </c>
      <c r="G71" s="257">
        <v>5.956177771999533</v>
      </c>
      <c r="H71" s="178"/>
      <c r="I71" s="173"/>
      <c r="J71" s="176"/>
    </row>
    <row r="72" spans="2:10">
      <c r="B72" s="235"/>
      <c r="C72" s="253" t="s">
        <v>202</v>
      </c>
      <c r="D72" s="235"/>
      <c r="E72" s="255">
        <v>8.1167387440001608</v>
      </c>
      <c r="F72" s="255">
        <v>23.816136999456674</v>
      </c>
      <c r="G72" s="257">
        <v>8.1167387440001608</v>
      </c>
      <c r="H72" s="178"/>
      <c r="I72" s="173"/>
      <c r="J72" s="176"/>
    </row>
    <row r="73" spans="2:10">
      <c r="B73" s="235"/>
      <c r="C73" s="253" t="s">
        <v>203</v>
      </c>
      <c r="D73" s="235"/>
      <c r="E73" s="255">
        <v>12.103987826000184</v>
      </c>
      <c r="F73" s="255">
        <v>23.816136999456674</v>
      </c>
      <c r="G73" s="257">
        <v>12.103987826000184</v>
      </c>
      <c r="H73" s="178"/>
      <c r="I73" s="173"/>
      <c r="J73" s="176"/>
    </row>
    <row r="74" spans="2:10">
      <c r="B74" s="235"/>
      <c r="C74" s="253" t="s">
        <v>204</v>
      </c>
      <c r="D74" s="235"/>
      <c r="E74" s="255">
        <v>16.91100437399945</v>
      </c>
      <c r="F74" s="255">
        <v>23.816136999456674</v>
      </c>
      <c r="G74" s="257">
        <v>16.91100437399945</v>
      </c>
      <c r="H74" s="178"/>
      <c r="I74" s="173"/>
      <c r="J74" s="176"/>
    </row>
    <row r="75" spans="2:10">
      <c r="B75" s="235"/>
      <c r="C75" s="253" t="s">
        <v>205</v>
      </c>
      <c r="D75" s="235"/>
      <c r="E75" s="255">
        <v>30.780945924000033</v>
      </c>
      <c r="F75" s="255">
        <v>23.816136999456674</v>
      </c>
      <c r="G75" s="257">
        <v>23.816136999456674</v>
      </c>
      <c r="H75" s="178"/>
      <c r="I75" s="173"/>
      <c r="J75" s="176"/>
    </row>
    <row r="76" spans="2:10">
      <c r="B76" s="235"/>
      <c r="C76" s="253" t="s">
        <v>206</v>
      </c>
      <c r="D76" s="235"/>
      <c r="E76" s="255">
        <v>9.2367546279999591</v>
      </c>
      <c r="F76" s="255">
        <v>23.816136999456674</v>
      </c>
      <c r="G76" s="257">
        <v>9.2367546279999591</v>
      </c>
      <c r="H76" s="178"/>
      <c r="I76" s="173"/>
      <c r="J76" s="176"/>
    </row>
    <row r="77" spans="2:10">
      <c r="B77" s="235"/>
      <c r="C77" s="253" t="s">
        <v>207</v>
      </c>
      <c r="D77" s="235"/>
      <c r="E77" s="255">
        <v>2.1625062840003837</v>
      </c>
      <c r="F77" s="255">
        <v>23.816136999456674</v>
      </c>
      <c r="G77" s="257">
        <v>2.1625062840003837</v>
      </c>
      <c r="H77" s="178"/>
      <c r="I77" s="173"/>
      <c r="J77" s="176"/>
    </row>
    <row r="78" spans="2:10">
      <c r="B78" s="235"/>
      <c r="C78" s="253" t="s">
        <v>208</v>
      </c>
      <c r="D78" s="235"/>
      <c r="E78" s="255">
        <v>1.5955005419996415</v>
      </c>
      <c r="F78" s="255">
        <v>23.816136999456674</v>
      </c>
      <c r="G78" s="257">
        <v>1.5955005419996415</v>
      </c>
      <c r="H78" s="178"/>
      <c r="I78" s="173"/>
      <c r="J78" s="176"/>
    </row>
    <row r="79" spans="2:10">
      <c r="B79" s="235"/>
      <c r="C79" s="253" t="s">
        <v>209</v>
      </c>
      <c r="D79" s="235"/>
      <c r="E79" s="255">
        <v>1.929082758000388</v>
      </c>
      <c r="F79" s="255">
        <v>23.816136999456674</v>
      </c>
      <c r="G79" s="257">
        <v>1.929082758000388</v>
      </c>
      <c r="H79" s="178"/>
      <c r="I79" s="173"/>
      <c r="J79" s="176"/>
    </row>
    <row r="80" spans="2:10">
      <c r="B80" s="235"/>
      <c r="C80" s="253" t="s">
        <v>210</v>
      </c>
      <c r="D80" s="235"/>
      <c r="E80" s="255">
        <v>1.4055502099996002</v>
      </c>
      <c r="F80" s="255">
        <v>23.816136999456674</v>
      </c>
      <c r="G80" s="257">
        <v>1.4055502099996002</v>
      </c>
      <c r="H80" s="178"/>
      <c r="I80" s="173" t="s">
        <v>123</v>
      </c>
      <c r="J80" s="176">
        <v>23.816136999456674</v>
      </c>
    </row>
    <row r="81" spans="2:10">
      <c r="B81" s="235"/>
      <c r="C81" s="253" t="s">
        <v>211</v>
      </c>
      <c r="D81" s="235"/>
      <c r="E81" s="255">
        <v>0.36852824000048984</v>
      </c>
      <c r="F81" s="255">
        <v>23.816136999456674</v>
      </c>
      <c r="G81" s="257">
        <v>0.36852824000048984</v>
      </c>
      <c r="H81" s="178"/>
      <c r="I81" s="173"/>
      <c r="J81" s="176"/>
    </row>
    <row r="82" spans="2:10">
      <c r="B82" s="235"/>
      <c r="C82" s="253" t="s">
        <v>212</v>
      </c>
      <c r="D82" s="235"/>
      <c r="E82" s="255">
        <v>12.750772416000249</v>
      </c>
      <c r="F82" s="255">
        <v>23.816136999456674</v>
      </c>
      <c r="G82" s="257">
        <v>12.750772416000249</v>
      </c>
      <c r="H82" s="178"/>
      <c r="I82" s="173"/>
      <c r="J82" s="176"/>
    </row>
    <row r="83" spans="2:10">
      <c r="B83" s="235"/>
      <c r="C83" s="253" t="s">
        <v>213</v>
      </c>
      <c r="D83" s="235"/>
      <c r="E83" s="255">
        <v>13.657197353999779</v>
      </c>
      <c r="F83" s="255">
        <v>23.816136999456674</v>
      </c>
      <c r="G83" s="257">
        <v>13.657197353999779</v>
      </c>
      <c r="H83" s="178"/>
      <c r="I83" s="173"/>
      <c r="J83" s="176"/>
    </row>
    <row r="84" spans="2:10">
      <c r="B84" s="235"/>
      <c r="C84" s="253" t="s">
        <v>214</v>
      </c>
      <c r="D84" s="235"/>
      <c r="E84" s="255">
        <v>7.8491512639997936</v>
      </c>
      <c r="F84" s="255">
        <v>23.816136999456674</v>
      </c>
      <c r="G84" s="257">
        <v>7.8491512639997936</v>
      </c>
      <c r="H84" s="178"/>
      <c r="I84" s="173"/>
      <c r="J84" s="176"/>
    </row>
    <row r="85" spans="2:10">
      <c r="B85" s="235"/>
      <c r="C85" s="253" t="s">
        <v>215</v>
      </c>
      <c r="D85" s="235"/>
      <c r="E85" s="255">
        <v>5.1132767800000929</v>
      </c>
      <c r="F85" s="255">
        <v>23.816136999456674</v>
      </c>
      <c r="G85" s="257">
        <v>5.1132767800000929</v>
      </c>
      <c r="H85" s="178"/>
      <c r="I85" s="173"/>
      <c r="J85" s="176"/>
    </row>
    <row r="86" spans="2:10">
      <c r="B86" s="235"/>
      <c r="C86" s="253" t="s">
        <v>216</v>
      </c>
      <c r="D86" s="235"/>
      <c r="E86" s="255">
        <v>9.2812838220002014</v>
      </c>
      <c r="F86" s="255">
        <v>23.816136999456674</v>
      </c>
      <c r="G86" s="257">
        <v>9.2812838220002014</v>
      </c>
      <c r="H86" s="178"/>
      <c r="I86" s="173"/>
      <c r="J86" s="176"/>
    </row>
    <row r="87" spans="2:10">
      <c r="B87" s="235"/>
      <c r="C87" s="253" t="s">
        <v>217</v>
      </c>
      <c r="D87" s="235"/>
      <c r="E87" s="255">
        <v>16.838750676000075</v>
      </c>
      <c r="F87" s="255">
        <v>23.816136999456674</v>
      </c>
      <c r="G87" s="257">
        <v>16.838750676000075</v>
      </c>
      <c r="H87" s="178"/>
      <c r="I87" s="173"/>
      <c r="J87" s="176"/>
    </row>
    <row r="88" spans="2:10">
      <c r="B88" s="235"/>
      <c r="C88" s="253" t="s">
        <v>218</v>
      </c>
      <c r="D88" s="235"/>
      <c r="E88" s="255">
        <v>9.4011935739992651</v>
      </c>
      <c r="F88" s="255">
        <v>23.816136999456674</v>
      </c>
      <c r="G88" s="257">
        <v>9.4011935739992651</v>
      </c>
      <c r="H88" s="178"/>
      <c r="I88" s="173"/>
      <c r="J88" s="176"/>
    </row>
    <row r="89" spans="2:10">
      <c r="B89" s="235"/>
      <c r="C89" s="253" t="s">
        <v>219</v>
      </c>
      <c r="D89" s="235"/>
      <c r="E89" s="255">
        <v>14.334016136000541</v>
      </c>
      <c r="F89" s="255">
        <v>23.816136999456674</v>
      </c>
      <c r="G89" s="257">
        <v>14.334016136000541</v>
      </c>
      <c r="H89" s="178"/>
      <c r="I89" s="173"/>
      <c r="J89" s="176"/>
    </row>
    <row r="90" spans="2:10">
      <c r="B90" s="235"/>
      <c r="C90" s="253" t="s">
        <v>220</v>
      </c>
      <c r="D90" s="235"/>
      <c r="E90" s="255">
        <v>6.2679970279997912</v>
      </c>
      <c r="F90" s="255">
        <v>23.816136999456674</v>
      </c>
      <c r="G90" s="257">
        <v>6.2679970279997912</v>
      </c>
      <c r="H90" s="178"/>
      <c r="I90" s="173"/>
      <c r="J90" s="176"/>
    </row>
    <row r="91" spans="2:10">
      <c r="B91" s="235"/>
      <c r="C91" s="253" t="s">
        <v>221</v>
      </c>
      <c r="D91" s="235"/>
      <c r="E91" s="255">
        <v>6.1972966640001896</v>
      </c>
      <c r="F91" s="255">
        <v>23.816136999456674</v>
      </c>
      <c r="G91" s="257">
        <v>6.1972966640001896</v>
      </c>
      <c r="H91" s="178"/>
      <c r="I91" s="173"/>
      <c r="J91" s="176"/>
    </row>
    <row r="92" spans="2:10">
      <c r="B92" s="235"/>
      <c r="C92" s="253" t="s">
        <v>222</v>
      </c>
      <c r="D92" s="235"/>
      <c r="E92" s="255">
        <v>2.0169837979996506</v>
      </c>
      <c r="F92" s="255">
        <v>23.816136999456674</v>
      </c>
      <c r="G92" s="257">
        <v>2.0169837979996506</v>
      </c>
      <c r="H92" s="178"/>
      <c r="I92" s="173"/>
      <c r="J92" s="176"/>
    </row>
    <row r="93" spans="2:10">
      <c r="B93" s="235"/>
      <c r="C93" s="253" t="s">
        <v>223</v>
      </c>
      <c r="D93" s="235"/>
      <c r="E93" s="255">
        <v>12.939576510000126</v>
      </c>
      <c r="F93" s="255">
        <v>23.816136999456674</v>
      </c>
      <c r="G93" s="257">
        <v>12.939576510000126</v>
      </c>
      <c r="H93" s="178"/>
      <c r="I93" s="173"/>
      <c r="J93" s="176"/>
    </row>
    <row r="94" spans="2:10">
      <c r="B94" s="235"/>
      <c r="C94" s="253" t="s">
        <v>224</v>
      </c>
      <c r="D94" s="235"/>
      <c r="E94" s="255">
        <v>4.2383000019998347</v>
      </c>
      <c r="F94" s="255">
        <v>23.816136999456674</v>
      </c>
      <c r="G94" s="257">
        <v>4.2383000019998347</v>
      </c>
      <c r="H94" s="172"/>
      <c r="I94" s="173"/>
      <c r="J94" s="176"/>
    </row>
    <row r="95" spans="2:10">
      <c r="B95" s="254"/>
      <c r="C95" s="258" t="s">
        <v>225</v>
      </c>
      <c r="D95" s="254"/>
      <c r="E95" s="255">
        <v>17.541421690000611</v>
      </c>
      <c r="F95" s="256">
        <v>23.816136999456674</v>
      </c>
      <c r="G95" s="257">
        <v>17.541421690000611</v>
      </c>
      <c r="H95" s="172"/>
      <c r="I95" s="173"/>
      <c r="J95" s="176"/>
    </row>
    <row r="96" spans="2:10">
      <c r="B96" s="235" t="s">
        <v>226</v>
      </c>
      <c r="C96" s="253" t="s">
        <v>227</v>
      </c>
      <c r="D96" s="254"/>
      <c r="E96" s="255">
        <v>18.704515311999913</v>
      </c>
      <c r="F96" s="256">
        <v>46.965055529077411</v>
      </c>
      <c r="G96" s="257">
        <v>18.704515311999913</v>
      </c>
      <c r="H96" s="178"/>
      <c r="I96" s="173"/>
      <c r="J96" s="176"/>
    </row>
    <row r="97" spans="2:10">
      <c r="B97" s="254"/>
      <c r="C97" s="253" t="s">
        <v>228</v>
      </c>
      <c r="D97" s="254"/>
      <c r="E97" s="255">
        <v>7.9476282499992852</v>
      </c>
      <c r="F97" s="256">
        <v>46.965055529077411</v>
      </c>
      <c r="G97" s="257">
        <v>7.9476282499992852</v>
      </c>
      <c r="H97" s="178"/>
      <c r="I97" s="173"/>
      <c r="J97" s="176"/>
    </row>
    <row r="98" spans="2:10">
      <c r="B98" s="235"/>
      <c r="C98" s="253" t="s">
        <v>229</v>
      </c>
      <c r="D98" s="235"/>
      <c r="E98" s="255">
        <v>20.167072540000685</v>
      </c>
      <c r="F98" s="255">
        <v>46.965055529077411</v>
      </c>
      <c r="G98" s="257">
        <v>20.167072540000685</v>
      </c>
      <c r="H98" s="178"/>
      <c r="I98" s="173"/>
      <c r="J98" s="176"/>
    </row>
    <row r="99" spans="2:10">
      <c r="B99" s="235"/>
      <c r="C99" s="253" t="s">
        <v>230</v>
      </c>
      <c r="D99" s="235"/>
      <c r="E99" s="255">
        <v>8.2272621300000424</v>
      </c>
      <c r="F99" s="255">
        <v>46.965055529077411</v>
      </c>
      <c r="G99" s="257">
        <v>8.2272621300000424</v>
      </c>
      <c r="H99" s="178"/>
      <c r="I99" s="173"/>
      <c r="J99" s="176"/>
    </row>
    <row r="100" spans="2:10">
      <c r="B100" s="235"/>
      <c r="C100" s="253" t="s">
        <v>231</v>
      </c>
      <c r="D100" s="235"/>
      <c r="E100" s="255">
        <v>4.618792947999232</v>
      </c>
      <c r="F100" s="255">
        <v>46.965055529077411</v>
      </c>
      <c r="G100" s="257">
        <v>4.618792947999232</v>
      </c>
      <c r="H100" s="178"/>
      <c r="I100" s="173"/>
      <c r="J100" s="176"/>
    </row>
    <row r="101" spans="2:10">
      <c r="B101" s="235"/>
      <c r="C101" s="253" t="s">
        <v>232</v>
      </c>
      <c r="D101" s="235"/>
      <c r="E101" s="255">
        <v>23.979947690000003</v>
      </c>
      <c r="F101" s="255">
        <v>46.965055529077411</v>
      </c>
      <c r="G101" s="257">
        <v>23.979947690000003</v>
      </c>
      <c r="H101" s="178"/>
      <c r="I101" s="173"/>
      <c r="J101" s="176"/>
    </row>
    <row r="102" spans="2:10">
      <c r="B102" s="235"/>
      <c r="C102" s="253" t="s">
        <v>233</v>
      </c>
      <c r="D102" s="235"/>
      <c r="E102" s="255">
        <v>8.6178349180003195</v>
      </c>
      <c r="F102" s="255">
        <v>46.965055529077411</v>
      </c>
      <c r="G102" s="257">
        <v>8.6178349180003195</v>
      </c>
      <c r="H102" s="178"/>
      <c r="I102" s="173"/>
      <c r="J102" s="176"/>
    </row>
    <row r="103" spans="2:10">
      <c r="B103" s="235"/>
      <c r="C103" s="253" t="s">
        <v>234</v>
      </c>
      <c r="D103" s="235"/>
      <c r="E103" s="255">
        <v>11.772894552000514</v>
      </c>
      <c r="F103" s="255">
        <v>46.965055529077411</v>
      </c>
      <c r="G103" s="257">
        <v>11.772894552000514</v>
      </c>
      <c r="H103" s="178"/>
      <c r="I103" s="173"/>
      <c r="J103" s="176"/>
    </row>
    <row r="104" spans="2:10">
      <c r="B104" s="235"/>
      <c r="C104" s="253" t="s">
        <v>235</v>
      </c>
      <c r="D104" s="235"/>
      <c r="E104" s="255">
        <v>7.8747849579994647</v>
      </c>
      <c r="F104" s="255">
        <v>46.965055529077411</v>
      </c>
      <c r="G104" s="257">
        <v>7.8747849579994647</v>
      </c>
      <c r="H104" s="178"/>
      <c r="I104" s="173"/>
      <c r="J104" s="176"/>
    </row>
    <row r="105" spans="2:10">
      <c r="B105" s="235"/>
      <c r="C105" s="253" t="s">
        <v>236</v>
      </c>
      <c r="D105" s="235"/>
      <c r="E105" s="255">
        <v>13.134850287999672</v>
      </c>
      <c r="F105" s="255">
        <v>46.965055529077411</v>
      </c>
      <c r="G105" s="257">
        <v>13.134850287999672</v>
      </c>
      <c r="H105" s="178"/>
      <c r="I105" s="173"/>
      <c r="J105" s="176"/>
    </row>
    <row r="106" spans="2:10">
      <c r="B106" s="235"/>
      <c r="C106" s="253" t="s">
        <v>237</v>
      </c>
      <c r="D106" s="235"/>
      <c r="E106" s="255">
        <v>3.1997314180002765</v>
      </c>
      <c r="F106" s="255">
        <v>46.965055529077411</v>
      </c>
      <c r="G106" s="257">
        <v>3.1997314180002765</v>
      </c>
      <c r="H106" s="178"/>
      <c r="I106" s="173"/>
      <c r="J106" s="176"/>
    </row>
    <row r="107" spans="2:10">
      <c r="B107" s="235"/>
      <c r="C107" s="253" t="s">
        <v>238</v>
      </c>
      <c r="D107" s="235"/>
      <c r="E107" s="255">
        <v>7.489909994000441</v>
      </c>
      <c r="F107" s="255">
        <v>46.965055529077411</v>
      </c>
      <c r="G107" s="257">
        <v>7.489909994000441</v>
      </c>
      <c r="H107" s="178"/>
      <c r="I107" s="173"/>
      <c r="J107" s="176"/>
    </row>
    <row r="108" spans="2:10">
      <c r="B108" s="235"/>
      <c r="C108" s="253" t="s">
        <v>239</v>
      </c>
      <c r="D108" s="235"/>
      <c r="E108" s="255">
        <v>7.0782381979996591</v>
      </c>
      <c r="F108" s="255">
        <v>46.965055529077411</v>
      </c>
      <c r="G108" s="257">
        <v>7.0782381979996591</v>
      </c>
      <c r="H108" s="178"/>
      <c r="I108" s="173"/>
      <c r="J108" s="176"/>
    </row>
    <row r="109" spans="2:10">
      <c r="B109" s="235"/>
      <c r="C109" s="253" t="s">
        <v>240</v>
      </c>
      <c r="D109" s="235"/>
      <c r="E109" s="255">
        <v>6.2584046580004333</v>
      </c>
      <c r="F109" s="255">
        <v>46.965055529077411</v>
      </c>
      <c r="G109" s="257">
        <v>6.2584046580004333</v>
      </c>
      <c r="H109" s="178"/>
      <c r="I109" s="173"/>
      <c r="J109" s="176"/>
    </row>
    <row r="110" spans="2:10">
      <c r="B110" s="235"/>
      <c r="C110" s="253" t="s">
        <v>241</v>
      </c>
      <c r="D110" s="235"/>
      <c r="E110" s="255">
        <v>16.927156399999777</v>
      </c>
      <c r="F110" s="255">
        <v>46.965055529077411</v>
      </c>
      <c r="G110" s="257">
        <v>16.927156399999777</v>
      </c>
      <c r="H110" s="178"/>
      <c r="I110" s="173" t="s">
        <v>124</v>
      </c>
      <c r="J110" s="176">
        <v>46.965055529077411</v>
      </c>
    </row>
    <row r="111" spans="2:10">
      <c r="B111" s="235"/>
      <c r="C111" s="253" t="s">
        <v>242</v>
      </c>
      <c r="D111" s="235"/>
      <c r="E111" s="255">
        <v>8.1017168120000012</v>
      </c>
      <c r="F111" s="255">
        <v>46.965055529077411</v>
      </c>
      <c r="G111" s="257">
        <v>8.1017168120000012</v>
      </c>
      <c r="H111" s="178"/>
      <c r="I111" s="173"/>
      <c r="J111" s="176"/>
    </row>
    <row r="112" spans="2:10">
      <c r="B112" s="235"/>
      <c r="C112" s="253" t="s">
        <v>243</v>
      </c>
      <c r="D112" s="235"/>
      <c r="E112" s="255">
        <v>5.3093006480000877</v>
      </c>
      <c r="F112" s="255">
        <v>46.965055529077411</v>
      </c>
      <c r="G112" s="257">
        <v>5.3093006480000877</v>
      </c>
      <c r="H112" s="178"/>
      <c r="I112" s="173"/>
      <c r="J112" s="176"/>
    </row>
    <row r="113" spans="2:10">
      <c r="B113" s="235"/>
      <c r="C113" s="253" t="s">
        <v>244</v>
      </c>
      <c r="D113" s="235"/>
      <c r="E113" s="255">
        <v>9.2630509999999404</v>
      </c>
      <c r="F113" s="255">
        <v>46.965055529077411</v>
      </c>
      <c r="G113" s="257">
        <v>9.2630509999999404</v>
      </c>
      <c r="H113" s="178"/>
      <c r="I113" s="173"/>
      <c r="J113" s="176"/>
    </row>
    <row r="114" spans="2:10">
      <c r="B114" s="235"/>
      <c r="C114" s="253" t="s">
        <v>245</v>
      </c>
      <c r="D114" s="235"/>
      <c r="E114" s="255">
        <v>13.121949748000079</v>
      </c>
      <c r="F114" s="255">
        <v>46.965055529077411</v>
      </c>
      <c r="G114" s="257">
        <v>13.121949748000079</v>
      </c>
      <c r="H114" s="178"/>
      <c r="I114" s="173"/>
      <c r="J114" s="176"/>
    </row>
    <row r="115" spans="2:10">
      <c r="B115" s="235"/>
      <c r="C115" s="253" t="s">
        <v>246</v>
      </c>
      <c r="D115" s="235"/>
      <c r="E115" s="255">
        <v>31.441332551999668</v>
      </c>
      <c r="F115" s="255">
        <v>46.965055529077411</v>
      </c>
      <c r="G115" s="257">
        <v>31.441332551999668</v>
      </c>
      <c r="H115" s="178"/>
      <c r="I115" s="173"/>
      <c r="J115" s="176"/>
    </row>
    <row r="116" spans="2:10">
      <c r="B116" s="235"/>
      <c r="C116" s="253" t="s">
        <v>247</v>
      </c>
      <c r="D116" s="235"/>
      <c r="E116" s="255">
        <v>28.556591200000469</v>
      </c>
      <c r="F116" s="255">
        <v>46.965055529077411</v>
      </c>
      <c r="G116" s="257">
        <v>28.556591200000469</v>
      </c>
      <c r="H116" s="178"/>
      <c r="I116" s="173"/>
      <c r="J116" s="176"/>
    </row>
    <row r="117" spans="2:10">
      <c r="B117" s="235"/>
      <c r="C117" s="253" t="s">
        <v>248</v>
      </c>
      <c r="D117" s="235"/>
      <c r="E117" s="255">
        <v>21.152104345999373</v>
      </c>
      <c r="F117" s="255">
        <v>46.965055529077411</v>
      </c>
      <c r="G117" s="257">
        <v>21.152104345999373</v>
      </c>
      <c r="H117" s="178"/>
      <c r="I117" s="173"/>
      <c r="J117" s="176"/>
    </row>
    <row r="118" spans="2:10">
      <c r="B118" s="235"/>
      <c r="C118" s="253" t="s">
        <v>249</v>
      </c>
      <c r="D118" s="235"/>
      <c r="E118" s="255">
        <v>13.914616522000234</v>
      </c>
      <c r="F118" s="255">
        <v>46.965055529077411</v>
      </c>
      <c r="G118" s="257">
        <v>13.914616522000234</v>
      </c>
      <c r="H118" s="178"/>
      <c r="I118" s="173"/>
      <c r="J118" s="176"/>
    </row>
    <row r="119" spans="2:10">
      <c r="B119" s="235"/>
      <c r="C119" s="253" t="s">
        <v>250</v>
      </c>
      <c r="D119" s="235"/>
      <c r="E119" s="255">
        <v>16.208384197999635</v>
      </c>
      <c r="F119" s="255">
        <v>46.965055529077411</v>
      </c>
      <c r="G119" s="257">
        <v>16.208384197999635</v>
      </c>
      <c r="H119" s="178"/>
      <c r="I119" s="173"/>
      <c r="J119" s="176"/>
    </row>
    <row r="120" spans="2:10">
      <c r="B120" s="235"/>
      <c r="C120" s="253" t="s">
        <v>251</v>
      </c>
      <c r="D120" s="235"/>
      <c r="E120" s="255">
        <v>15.650725930000466</v>
      </c>
      <c r="F120" s="255">
        <v>46.965055529077411</v>
      </c>
      <c r="G120" s="257">
        <v>15.650725930000466</v>
      </c>
      <c r="H120" s="178"/>
      <c r="I120" s="173"/>
      <c r="J120" s="176"/>
    </row>
    <row r="121" spans="2:10">
      <c r="B121" s="235"/>
      <c r="C121" s="253" t="s">
        <v>252</v>
      </c>
      <c r="D121" s="235"/>
      <c r="E121" s="255">
        <v>11.03848122400008</v>
      </c>
      <c r="F121" s="255">
        <v>46.965055529077411</v>
      </c>
      <c r="G121" s="257">
        <v>11.03848122400008</v>
      </c>
      <c r="H121" s="178"/>
      <c r="I121" s="173"/>
      <c r="J121" s="176"/>
    </row>
    <row r="122" spans="2:10">
      <c r="B122" s="235"/>
      <c r="C122" s="253" t="s">
        <v>253</v>
      </c>
      <c r="D122" s="235"/>
      <c r="E122" s="255">
        <v>13.911933183999464</v>
      </c>
      <c r="F122" s="255">
        <v>46.965055529077411</v>
      </c>
      <c r="G122" s="257">
        <v>13.911933183999464</v>
      </c>
      <c r="H122" s="178"/>
      <c r="I122" s="173"/>
      <c r="J122" s="176"/>
    </row>
    <row r="123" spans="2:10">
      <c r="B123" s="235"/>
      <c r="C123" s="253" t="s">
        <v>254</v>
      </c>
      <c r="D123" s="235"/>
      <c r="E123" s="255">
        <v>7.4580657020006473</v>
      </c>
      <c r="F123" s="255">
        <v>46.965055529077411</v>
      </c>
      <c r="G123" s="257">
        <v>7.4580657020006473</v>
      </c>
      <c r="H123" s="178"/>
      <c r="I123" s="173"/>
      <c r="J123" s="176"/>
    </row>
    <row r="124" spans="2:10">
      <c r="B124" s="235"/>
      <c r="C124" s="253" t="s">
        <v>255</v>
      </c>
      <c r="D124" s="235"/>
      <c r="E124" s="255">
        <v>31.727150849999934</v>
      </c>
      <c r="F124" s="255">
        <v>46.965055529077411</v>
      </c>
      <c r="G124" s="257">
        <v>31.727150849999934</v>
      </c>
      <c r="H124" s="178"/>
      <c r="I124" s="173"/>
      <c r="J124" s="176"/>
    </row>
    <row r="125" spans="2:10">
      <c r="B125" s="235"/>
      <c r="C125" s="253" t="s">
        <v>256</v>
      </c>
      <c r="D125" s="235"/>
      <c r="E125" s="255">
        <v>9.2012166319993884</v>
      </c>
      <c r="F125" s="255">
        <v>46.965055529077411</v>
      </c>
      <c r="G125" s="257">
        <v>9.2012166319993884</v>
      </c>
      <c r="H125" s="172"/>
      <c r="I125" s="173"/>
      <c r="J125" s="176"/>
    </row>
    <row r="126" spans="2:10">
      <c r="B126" s="254"/>
      <c r="C126" s="258" t="s">
        <v>257</v>
      </c>
      <c r="D126" s="254"/>
      <c r="E126" s="255">
        <v>8.7855625760004763</v>
      </c>
      <c r="F126" s="256">
        <v>46.965055529077411</v>
      </c>
      <c r="G126" s="257">
        <v>8.7855625760004763</v>
      </c>
      <c r="H126" s="172"/>
      <c r="I126" s="173"/>
      <c r="J126" s="176"/>
    </row>
    <row r="127" spans="2:10">
      <c r="B127" s="235" t="s">
        <v>258</v>
      </c>
      <c r="C127" s="253" t="s">
        <v>259</v>
      </c>
      <c r="D127" s="254"/>
      <c r="E127" s="255">
        <v>8.2103473059999565</v>
      </c>
      <c r="F127" s="256">
        <v>89.734800765303333</v>
      </c>
      <c r="G127" s="257">
        <v>8.2103473059999565</v>
      </c>
      <c r="H127" s="178"/>
      <c r="I127" s="173"/>
      <c r="J127" s="176"/>
    </row>
    <row r="128" spans="2:10">
      <c r="B128" s="254"/>
      <c r="C128" s="253" t="s">
        <v>260</v>
      </c>
      <c r="D128" s="254"/>
      <c r="E128" s="255">
        <v>9.3651794860003115</v>
      </c>
      <c r="F128" s="256">
        <v>89.734800765303333</v>
      </c>
      <c r="G128" s="257">
        <v>9.3651794860003115</v>
      </c>
      <c r="H128" s="178"/>
      <c r="I128" s="173"/>
      <c r="J128" s="176"/>
    </row>
    <row r="129" spans="2:10">
      <c r="B129" s="235"/>
      <c r="C129" s="253" t="s">
        <v>261</v>
      </c>
      <c r="D129" s="235"/>
      <c r="E129" s="255">
        <v>14.113379666000116</v>
      </c>
      <c r="F129" s="255">
        <v>89.734800765303333</v>
      </c>
      <c r="G129" s="257">
        <v>14.113379666000116</v>
      </c>
      <c r="H129" s="178"/>
      <c r="I129" s="173"/>
      <c r="J129" s="176"/>
    </row>
    <row r="130" spans="2:10">
      <c r="B130" s="235"/>
      <c r="C130" s="253" t="s">
        <v>262</v>
      </c>
      <c r="D130" s="235"/>
      <c r="E130" s="255">
        <v>9.9491037799998292</v>
      </c>
      <c r="F130" s="255">
        <v>89.734800765303333</v>
      </c>
      <c r="G130" s="257">
        <v>9.9491037799998292</v>
      </c>
      <c r="H130" s="178"/>
      <c r="I130" s="173"/>
      <c r="J130" s="176"/>
    </row>
    <row r="131" spans="2:10">
      <c r="B131" s="235"/>
      <c r="C131" s="253" t="s">
        <v>263</v>
      </c>
      <c r="D131" s="235"/>
      <c r="E131" s="255">
        <v>28.843987403999993</v>
      </c>
      <c r="F131" s="255">
        <v>89.734800765303333</v>
      </c>
      <c r="G131" s="257">
        <v>28.843987403999993</v>
      </c>
      <c r="H131" s="178"/>
      <c r="I131" s="173"/>
      <c r="J131" s="176"/>
    </row>
    <row r="132" spans="2:10">
      <c r="B132" s="235"/>
      <c r="C132" s="253" t="s">
        <v>264</v>
      </c>
      <c r="D132" s="235"/>
      <c r="E132" s="255">
        <v>25.576473809999584</v>
      </c>
      <c r="F132" s="255">
        <v>89.734800765303333</v>
      </c>
      <c r="G132" s="257">
        <v>25.576473809999584</v>
      </c>
      <c r="H132" s="178"/>
      <c r="I132" s="173"/>
      <c r="J132" s="176"/>
    </row>
    <row r="133" spans="2:10">
      <c r="B133" s="235"/>
      <c r="C133" s="253" t="s">
        <v>265</v>
      </c>
      <c r="D133" s="235"/>
      <c r="E133" s="255">
        <v>15.436841493999896</v>
      </c>
      <c r="F133" s="255">
        <v>89.734800765303333</v>
      </c>
      <c r="G133" s="257">
        <v>15.436841493999896</v>
      </c>
      <c r="H133" s="178"/>
      <c r="I133" s="173"/>
      <c r="J133" s="176"/>
    </row>
    <row r="134" spans="2:10">
      <c r="B134" s="235"/>
      <c r="C134" s="253" t="s">
        <v>266</v>
      </c>
      <c r="D134" s="235"/>
      <c r="E134" s="255">
        <v>2.1950885600001566</v>
      </c>
      <c r="F134" s="255">
        <v>89.734800765303333</v>
      </c>
      <c r="G134" s="257">
        <v>2.1950885600001566</v>
      </c>
      <c r="H134" s="178"/>
      <c r="I134" s="173"/>
      <c r="J134" s="176"/>
    </row>
    <row r="135" spans="2:10">
      <c r="B135" s="235"/>
      <c r="C135" s="253" t="s">
        <v>267</v>
      </c>
      <c r="D135" s="235"/>
      <c r="E135" s="255">
        <v>10.758405394000391</v>
      </c>
      <c r="F135" s="255">
        <v>89.734800765303333</v>
      </c>
      <c r="G135" s="257">
        <v>10.758405394000391</v>
      </c>
      <c r="H135" s="178"/>
      <c r="I135" s="173"/>
      <c r="J135" s="176"/>
    </row>
    <row r="136" spans="2:10">
      <c r="B136" s="235"/>
      <c r="C136" s="253" t="s">
        <v>268</v>
      </c>
      <c r="D136" s="235"/>
      <c r="E136" s="255">
        <v>27.18471618199926</v>
      </c>
      <c r="F136" s="255">
        <v>89.734800765303333</v>
      </c>
      <c r="G136" s="257">
        <v>27.18471618199926</v>
      </c>
      <c r="H136" s="178"/>
      <c r="I136" s="173"/>
      <c r="J136" s="176"/>
    </row>
    <row r="137" spans="2:10">
      <c r="B137" s="235"/>
      <c r="C137" s="253" t="s">
        <v>269</v>
      </c>
      <c r="D137" s="235"/>
      <c r="E137" s="255">
        <v>21.372766288000523</v>
      </c>
      <c r="F137" s="255">
        <v>89.734800765303333</v>
      </c>
      <c r="G137" s="257">
        <v>21.372766288000523</v>
      </c>
      <c r="H137" s="178"/>
      <c r="I137" s="173"/>
      <c r="J137" s="176"/>
    </row>
    <row r="138" spans="2:10">
      <c r="B138" s="235"/>
      <c r="C138" s="253" t="s">
        <v>270</v>
      </c>
      <c r="D138" s="235"/>
      <c r="E138" s="255">
        <v>33.457879177999544</v>
      </c>
      <c r="F138" s="255">
        <v>89.734800765303333</v>
      </c>
      <c r="G138" s="257">
        <v>33.457879177999544</v>
      </c>
      <c r="H138" s="178"/>
      <c r="I138" s="173"/>
      <c r="J138" s="176"/>
    </row>
    <row r="139" spans="2:10">
      <c r="B139" s="235"/>
      <c r="C139" s="253" t="s">
        <v>271</v>
      </c>
      <c r="D139" s="235"/>
      <c r="E139" s="255">
        <v>32.093920494000201</v>
      </c>
      <c r="F139" s="255">
        <v>89.734800765303333</v>
      </c>
      <c r="G139" s="257">
        <v>32.093920494000201</v>
      </c>
      <c r="H139" s="178"/>
      <c r="I139" s="173"/>
      <c r="J139" s="176"/>
    </row>
    <row r="140" spans="2:10">
      <c r="B140" s="235"/>
      <c r="C140" s="253" t="s">
        <v>272</v>
      </c>
      <c r="D140" s="235"/>
      <c r="E140" s="255">
        <v>18.139776781999796</v>
      </c>
      <c r="F140" s="255">
        <v>89.734800765303333</v>
      </c>
      <c r="G140" s="257">
        <v>18.139776781999796</v>
      </c>
      <c r="H140" s="178"/>
      <c r="I140" s="173"/>
      <c r="J140" s="176"/>
    </row>
    <row r="141" spans="2:10">
      <c r="B141" s="235"/>
      <c r="C141" s="253" t="s">
        <v>273</v>
      </c>
      <c r="D141" s="235"/>
      <c r="E141" s="255">
        <v>7.7859623420007376</v>
      </c>
      <c r="F141" s="255">
        <v>89.734800765303333</v>
      </c>
      <c r="G141" s="257">
        <v>7.7859623420007376</v>
      </c>
      <c r="H141" s="178"/>
      <c r="I141" s="173" t="s">
        <v>125</v>
      </c>
      <c r="J141" s="176">
        <v>89.734800765303333</v>
      </c>
    </row>
    <row r="142" spans="2:10">
      <c r="B142" s="235"/>
      <c r="C142" s="253" t="s">
        <v>274</v>
      </c>
      <c r="D142" s="235"/>
      <c r="E142" s="255">
        <v>14.535573775999961</v>
      </c>
      <c r="F142" s="255">
        <v>89.734800765303333</v>
      </c>
      <c r="G142" s="257">
        <v>14.535573775999961</v>
      </c>
      <c r="H142" s="178"/>
      <c r="I142" s="173"/>
      <c r="J142" s="176"/>
    </row>
    <row r="143" spans="2:10">
      <c r="B143" s="235"/>
      <c r="C143" s="253" t="s">
        <v>275</v>
      </c>
      <c r="D143" s="235"/>
      <c r="E143" s="255">
        <v>12.580275401999382</v>
      </c>
      <c r="F143" s="255">
        <v>89.734800765303333</v>
      </c>
      <c r="G143" s="257">
        <v>12.580275401999382</v>
      </c>
      <c r="H143" s="178"/>
      <c r="I143" s="173"/>
      <c r="J143" s="176"/>
    </row>
    <row r="144" spans="2:10">
      <c r="B144" s="235"/>
      <c r="C144" s="253" t="s">
        <v>276</v>
      </c>
      <c r="D144" s="235"/>
      <c r="E144" s="255">
        <v>33.068154081999971</v>
      </c>
      <c r="F144" s="255">
        <v>89.734800765303333</v>
      </c>
      <c r="G144" s="257">
        <v>33.068154081999971</v>
      </c>
      <c r="H144" s="178"/>
      <c r="I144" s="173"/>
      <c r="J144" s="176"/>
    </row>
    <row r="145" spans="2:10">
      <c r="B145" s="235"/>
      <c r="C145" s="253" t="s">
        <v>277</v>
      </c>
      <c r="D145" s="235"/>
      <c r="E145" s="255">
        <v>22.931885048000126</v>
      </c>
      <c r="F145" s="255">
        <v>89.734800765303333</v>
      </c>
      <c r="G145" s="257">
        <v>22.931885048000126</v>
      </c>
      <c r="H145" s="178"/>
      <c r="I145" s="173"/>
      <c r="J145" s="176"/>
    </row>
    <row r="146" spans="2:10">
      <c r="B146" s="235"/>
      <c r="C146" s="253" t="s">
        <v>278</v>
      </c>
      <c r="D146" s="235"/>
      <c r="E146" s="255">
        <v>15.904532910000347</v>
      </c>
      <c r="F146" s="255">
        <v>89.734800765303333</v>
      </c>
      <c r="G146" s="257">
        <v>15.904532910000347</v>
      </c>
      <c r="H146" s="178"/>
      <c r="I146" s="173"/>
      <c r="J146" s="176"/>
    </row>
    <row r="147" spans="2:10">
      <c r="B147" s="235"/>
      <c r="C147" s="253" t="s">
        <v>279</v>
      </c>
      <c r="D147" s="235"/>
      <c r="E147" s="255">
        <v>13.025878311999739</v>
      </c>
      <c r="F147" s="255">
        <v>89.734800765303333</v>
      </c>
      <c r="G147" s="257">
        <v>13.025878311999739</v>
      </c>
      <c r="H147" s="178"/>
      <c r="I147" s="173"/>
      <c r="J147" s="176"/>
    </row>
    <row r="148" spans="2:10">
      <c r="B148" s="235"/>
      <c r="C148" s="253" t="s">
        <v>280</v>
      </c>
      <c r="D148" s="235"/>
      <c r="E148" s="255">
        <v>10.57376741600031</v>
      </c>
      <c r="F148" s="255">
        <v>89.734800765303333</v>
      </c>
      <c r="G148" s="257">
        <v>10.57376741600031</v>
      </c>
      <c r="H148" s="178"/>
      <c r="I148" s="173"/>
      <c r="J148" s="176"/>
    </row>
    <row r="149" spans="2:10">
      <c r="B149" s="235"/>
      <c r="C149" s="253" t="s">
        <v>281</v>
      </c>
      <c r="D149" s="235"/>
      <c r="E149" s="255">
        <v>17.985621332000253</v>
      </c>
      <c r="F149" s="255">
        <v>89.734800765303333</v>
      </c>
      <c r="G149" s="257">
        <v>17.985621332000253</v>
      </c>
      <c r="H149" s="178"/>
      <c r="I149" s="173"/>
      <c r="J149" s="176"/>
    </row>
    <row r="150" spans="2:10">
      <c r="B150" s="235"/>
      <c r="C150" s="253" t="s">
        <v>282</v>
      </c>
      <c r="D150" s="235"/>
      <c r="E150" s="255">
        <v>17.956019549999681</v>
      </c>
      <c r="F150" s="255">
        <v>89.734800765303333</v>
      </c>
      <c r="G150" s="257">
        <v>17.956019549999681</v>
      </c>
      <c r="H150" s="178"/>
      <c r="I150" s="173"/>
      <c r="J150" s="176"/>
    </row>
    <row r="151" spans="2:10">
      <c r="B151" s="235"/>
      <c r="C151" s="253" t="s">
        <v>283</v>
      </c>
      <c r="D151" s="235"/>
      <c r="E151" s="255">
        <v>23.836756611999604</v>
      </c>
      <c r="F151" s="255">
        <v>89.734800765303333</v>
      </c>
      <c r="G151" s="257">
        <v>23.836756611999604</v>
      </c>
      <c r="H151" s="178"/>
      <c r="I151" s="173"/>
      <c r="J151" s="176"/>
    </row>
    <row r="152" spans="2:10">
      <c r="B152" s="235"/>
      <c r="C152" s="253" t="s">
        <v>284</v>
      </c>
      <c r="D152" s="235"/>
      <c r="E152" s="255">
        <v>26.105798189999813</v>
      </c>
      <c r="F152" s="255">
        <v>89.734800765303333</v>
      </c>
      <c r="G152" s="257">
        <v>26.105798189999813</v>
      </c>
      <c r="H152" s="178"/>
      <c r="I152" s="173"/>
      <c r="J152" s="176"/>
    </row>
    <row r="153" spans="2:10">
      <c r="B153" s="235"/>
      <c r="C153" s="253" t="s">
        <v>285</v>
      </c>
      <c r="D153" s="235"/>
      <c r="E153" s="255">
        <v>8.1135639680006904</v>
      </c>
      <c r="F153" s="255">
        <v>89.734800765303333</v>
      </c>
      <c r="G153" s="257">
        <v>8.1135639680006904</v>
      </c>
      <c r="H153" s="178"/>
      <c r="I153" s="173"/>
      <c r="J153" s="176"/>
    </row>
    <row r="154" spans="2:10">
      <c r="B154" s="235"/>
      <c r="C154" s="253" t="s">
        <v>286</v>
      </c>
      <c r="D154" s="235"/>
      <c r="E154" s="255">
        <v>3.4256280719995829</v>
      </c>
      <c r="F154" s="255">
        <v>89.734800765303333</v>
      </c>
      <c r="G154" s="257">
        <v>3.4256280719995829</v>
      </c>
      <c r="H154" s="178"/>
      <c r="I154" s="173"/>
      <c r="J154" s="176"/>
    </row>
    <row r="155" spans="2:10">
      <c r="B155" s="235"/>
      <c r="C155" s="253" t="s">
        <v>287</v>
      </c>
      <c r="D155" s="235"/>
      <c r="E155" s="255">
        <v>26.152670303999869</v>
      </c>
      <c r="F155" s="255">
        <v>89.734800765303333</v>
      </c>
      <c r="G155" s="257">
        <v>26.152670303999869</v>
      </c>
      <c r="H155" s="178"/>
      <c r="I155" s="173"/>
      <c r="J155" s="176"/>
    </row>
    <row r="156" spans="2:10">
      <c r="B156" s="254"/>
      <c r="C156" s="258" t="s">
        <v>288</v>
      </c>
      <c r="D156" s="254"/>
      <c r="E156" s="255">
        <v>17.432545392000581</v>
      </c>
      <c r="F156" s="256">
        <v>89.734800765303333</v>
      </c>
      <c r="G156" s="257">
        <v>17.432545392000581</v>
      </c>
      <c r="H156" s="172"/>
      <c r="I156" s="173"/>
      <c r="J156" s="176"/>
    </row>
    <row r="157" spans="2:10">
      <c r="B157" s="235" t="s">
        <v>289</v>
      </c>
      <c r="C157" s="253" t="s">
        <v>290</v>
      </c>
      <c r="D157" s="254"/>
      <c r="E157" s="255">
        <v>8.8544509540000451</v>
      </c>
      <c r="F157" s="256">
        <v>112.02604617689678</v>
      </c>
      <c r="G157" s="257">
        <v>8.8544509540000451</v>
      </c>
      <c r="H157" s="178"/>
      <c r="I157" s="173"/>
      <c r="J157" s="176"/>
    </row>
    <row r="158" spans="2:10">
      <c r="B158" s="254"/>
      <c r="C158" s="253" t="s">
        <v>291</v>
      </c>
      <c r="D158" s="254"/>
      <c r="E158" s="255">
        <v>31.234745385999865</v>
      </c>
      <c r="F158" s="256">
        <v>112.02604617689678</v>
      </c>
      <c r="G158" s="257">
        <v>31.234745385999865</v>
      </c>
      <c r="H158" s="178"/>
      <c r="I158" s="173"/>
      <c r="J158" s="176"/>
    </row>
    <row r="159" spans="2:10">
      <c r="B159" s="235"/>
      <c r="C159" s="253" t="s">
        <v>292</v>
      </c>
      <c r="D159" s="235"/>
      <c r="E159" s="255">
        <v>27.489775494000138</v>
      </c>
      <c r="F159" s="255">
        <v>112.02604617689678</v>
      </c>
      <c r="G159" s="257">
        <v>27.489775494000138</v>
      </c>
      <c r="H159" s="178"/>
      <c r="I159" s="173"/>
      <c r="J159" s="176"/>
    </row>
    <row r="160" spans="2:10">
      <c r="B160" s="235"/>
      <c r="C160" s="253" t="s">
        <v>293</v>
      </c>
      <c r="D160" s="235"/>
      <c r="E160" s="255">
        <v>6.640168649999687</v>
      </c>
      <c r="F160" s="255">
        <v>112.02604617689678</v>
      </c>
      <c r="G160" s="257">
        <v>6.640168649999687</v>
      </c>
      <c r="H160" s="178"/>
      <c r="I160" s="173"/>
      <c r="J160" s="176"/>
    </row>
    <row r="161" spans="2:10">
      <c r="B161" s="235"/>
      <c r="C161" s="253" t="s">
        <v>294</v>
      </c>
      <c r="D161" s="235"/>
      <c r="E161" s="255">
        <v>14.456189891999545</v>
      </c>
      <c r="F161" s="255">
        <v>112.02604617689678</v>
      </c>
      <c r="G161" s="257">
        <v>14.456189891999545</v>
      </c>
      <c r="H161" s="178"/>
      <c r="I161" s="173"/>
      <c r="J161" s="176"/>
    </row>
    <row r="162" spans="2:10">
      <c r="B162" s="235"/>
      <c r="C162" s="253" t="s">
        <v>295</v>
      </c>
      <c r="D162" s="235"/>
      <c r="E162" s="255">
        <v>14.707701754000245</v>
      </c>
      <c r="F162" s="255">
        <v>112.02604617689678</v>
      </c>
      <c r="G162" s="257">
        <v>14.707701754000245</v>
      </c>
      <c r="H162" s="178"/>
      <c r="I162" s="173"/>
      <c r="J162" s="176"/>
    </row>
    <row r="163" spans="2:10">
      <c r="B163" s="235"/>
      <c r="C163" s="253" t="s">
        <v>296</v>
      </c>
      <c r="D163" s="235"/>
      <c r="E163" s="255">
        <v>28.234186062000102</v>
      </c>
      <c r="F163" s="255">
        <v>112.02604617689678</v>
      </c>
      <c r="G163" s="257">
        <v>28.234186062000102</v>
      </c>
      <c r="H163" s="178"/>
      <c r="I163" s="173"/>
      <c r="J163" s="176"/>
    </row>
    <row r="164" spans="2:10">
      <c r="B164" s="235"/>
      <c r="C164" s="253" t="s">
        <v>297</v>
      </c>
      <c r="D164" s="235"/>
      <c r="E164" s="255">
        <v>24.086839598000438</v>
      </c>
      <c r="F164" s="255">
        <v>112.02604617689678</v>
      </c>
      <c r="G164" s="257">
        <v>24.086839598000438</v>
      </c>
      <c r="H164" s="178"/>
      <c r="I164" s="173"/>
      <c r="J164" s="176"/>
    </row>
    <row r="165" spans="2:10">
      <c r="B165" s="235"/>
      <c r="C165" s="253" t="s">
        <v>298</v>
      </c>
      <c r="D165" s="235"/>
      <c r="E165" s="255">
        <v>37.908427159999526</v>
      </c>
      <c r="F165" s="255">
        <v>112.02604617689678</v>
      </c>
      <c r="G165" s="257">
        <v>37.908427159999526</v>
      </c>
      <c r="H165" s="178"/>
      <c r="I165" s="173"/>
      <c r="J165" s="176"/>
    </row>
    <row r="166" spans="2:10">
      <c r="B166" s="235"/>
      <c r="C166" s="253" t="s">
        <v>299</v>
      </c>
      <c r="D166" s="235"/>
      <c r="E166" s="255">
        <v>75.787528893999863</v>
      </c>
      <c r="F166" s="255">
        <v>112.02604617689678</v>
      </c>
      <c r="G166" s="257">
        <v>75.787528893999863</v>
      </c>
      <c r="H166" s="178"/>
      <c r="I166" s="173"/>
      <c r="J166" s="176"/>
    </row>
    <row r="167" spans="2:10">
      <c r="B167" s="235"/>
      <c r="C167" s="253" t="s">
        <v>300</v>
      </c>
      <c r="D167" s="235"/>
      <c r="E167" s="255">
        <v>133.71425564600011</v>
      </c>
      <c r="F167" s="255">
        <v>112.02604617689678</v>
      </c>
      <c r="G167" s="257">
        <v>112.02604617689678</v>
      </c>
      <c r="H167" s="178"/>
      <c r="I167" s="173"/>
      <c r="J167" s="176"/>
    </row>
    <row r="168" spans="2:10">
      <c r="B168" s="235"/>
      <c r="C168" s="253" t="s">
        <v>301</v>
      </c>
      <c r="D168" s="235"/>
      <c r="E168" s="255">
        <v>106.06486796800039</v>
      </c>
      <c r="F168" s="255">
        <v>112.02604617689678</v>
      </c>
      <c r="G168" s="257">
        <v>106.06486796800039</v>
      </c>
      <c r="H168" s="178"/>
      <c r="I168" s="173"/>
      <c r="J168" s="176"/>
    </row>
    <row r="169" spans="2:10">
      <c r="B169" s="235"/>
      <c r="C169" s="253" t="s">
        <v>302</v>
      </c>
      <c r="D169" s="235"/>
      <c r="E169" s="255">
        <v>61.569184114000187</v>
      </c>
      <c r="F169" s="255">
        <v>112.02604617689678</v>
      </c>
      <c r="G169" s="257">
        <v>61.569184114000187</v>
      </c>
      <c r="H169" s="178"/>
      <c r="I169" s="173"/>
      <c r="J169" s="176"/>
    </row>
    <row r="170" spans="2:10">
      <c r="B170" s="235"/>
      <c r="C170" s="253" t="s">
        <v>303</v>
      </c>
      <c r="D170" s="235"/>
      <c r="E170" s="255">
        <v>98.005116379999322</v>
      </c>
      <c r="F170" s="255">
        <v>112.02604617689678</v>
      </c>
      <c r="G170" s="257">
        <v>98.005116379999322</v>
      </c>
      <c r="H170" s="178"/>
      <c r="I170" s="173"/>
      <c r="J170" s="176"/>
    </row>
    <row r="171" spans="2:10">
      <c r="B171" s="235"/>
      <c r="C171" s="253" t="s">
        <v>304</v>
      </c>
      <c r="D171" s="235"/>
      <c r="E171" s="255">
        <v>101.76139547400032</v>
      </c>
      <c r="F171" s="255">
        <v>112.02604617689678</v>
      </c>
      <c r="G171" s="257">
        <v>101.76139547400032</v>
      </c>
      <c r="H171" s="178"/>
      <c r="I171" s="173" t="s">
        <v>126</v>
      </c>
      <c r="J171" s="176">
        <v>112.02604617689678</v>
      </c>
    </row>
    <row r="172" spans="2:10">
      <c r="B172" s="235"/>
      <c r="C172" s="253" t="s">
        <v>305</v>
      </c>
      <c r="D172" s="235"/>
      <c r="E172" s="255">
        <v>74.413492190000255</v>
      </c>
      <c r="F172" s="255">
        <v>112.02604617689678</v>
      </c>
      <c r="G172" s="257">
        <v>74.413492190000255</v>
      </c>
      <c r="H172" s="178"/>
      <c r="I172" s="173"/>
      <c r="J172" s="176"/>
    </row>
    <row r="173" spans="2:10">
      <c r="B173" s="235"/>
      <c r="C173" s="253" t="s">
        <v>306</v>
      </c>
      <c r="D173" s="235"/>
      <c r="E173" s="255">
        <v>49.984638545999779</v>
      </c>
      <c r="F173" s="255">
        <v>112.02604617689678</v>
      </c>
      <c r="G173" s="257">
        <v>49.984638545999779</v>
      </c>
      <c r="H173" s="178"/>
      <c r="I173" s="173"/>
      <c r="J173" s="176"/>
    </row>
    <row r="174" spans="2:10">
      <c r="B174" s="235"/>
      <c r="C174" s="253" t="s">
        <v>307</v>
      </c>
      <c r="D174" s="235"/>
      <c r="E174" s="255">
        <v>61.124411660000057</v>
      </c>
      <c r="F174" s="255">
        <v>112.02604617689678</v>
      </c>
      <c r="G174" s="257">
        <v>61.124411660000057</v>
      </c>
      <c r="H174" s="178"/>
      <c r="I174" s="173"/>
      <c r="J174" s="176"/>
    </row>
    <row r="175" spans="2:10">
      <c r="B175" s="235"/>
      <c r="C175" s="253" t="s">
        <v>308</v>
      </c>
      <c r="D175" s="235"/>
      <c r="E175" s="255">
        <v>55.687786108000267</v>
      </c>
      <c r="F175" s="255">
        <v>112.02604617689678</v>
      </c>
      <c r="G175" s="257">
        <v>55.687786108000267</v>
      </c>
      <c r="H175" s="178"/>
      <c r="I175" s="173"/>
      <c r="J175" s="176"/>
    </row>
    <row r="176" spans="2:10">
      <c r="B176" s="235"/>
      <c r="C176" s="253" t="s">
        <v>309</v>
      </c>
      <c r="D176" s="235"/>
      <c r="E176" s="255">
        <v>60.014038807999576</v>
      </c>
      <c r="F176" s="255">
        <v>112.02604617689678</v>
      </c>
      <c r="G176" s="257">
        <v>60.014038807999576</v>
      </c>
      <c r="H176" s="178"/>
      <c r="I176" s="173"/>
      <c r="J176" s="176"/>
    </row>
    <row r="177" spans="2:10">
      <c r="B177" s="235"/>
      <c r="C177" s="253" t="s">
        <v>310</v>
      </c>
      <c r="D177" s="235"/>
      <c r="E177" s="255">
        <v>43.888313440000069</v>
      </c>
      <c r="F177" s="255">
        <v>112.02604617689678</v>
      </c>
      <c r="G177" s="257">
        <v>43.888313440000069</v>
      </c>
      <c r="H177" s="178"/>
      <c r="I177" s="173"/>
      <c r="J177" s="176"/>
    </row>
    <row r="178" spans="2:10">
      <c r="B178" s="235"/>
      <c r="C178" s="253" t="s">
        <v>311</v>
      </c>
      <c r="D178" s="235"/>
      <c r="E178" s="255">
        <v>45.149051252000262</v>
      </c>
      <c r="F178" s="255">
        <v>112.02604617689678</v>
      </c>
      <c r="G178" s="257">
        <v>45.149051252000262</v>
      </c>
      <c r="H178" s="178"/>
      <c r="I178" s="173"/>
      <c r="J178" s="176"/>
    </row>
    <row r="179" spans="2:10">
      <c r="B179" s="235"/>
      <c r="C179" s="253" t="s">
        <v>312</v>
      </c>
      <c r="D179" s="235"/>
      <c r="E179" s="255">
        <v>116.80852258400007</v>
      </c>
      <c r="F179" s="255">
        <v>112.02604617689678</v>
      </c>
      <c r="G179" s="257">
        <v>112.02604617689678</v>
      </c>
      <c r="H179" s="178"/>
      <c r="I179" s="173"/>
      <c r="J179" s="176"/>
    </row>
    <row r="180" spans="2:10">
      <c r="B180" s="235"/>
      <c r="C180" s="253" t="s">
        <v>313</v>
      </c>
      <c r="D180" s="235"/>
      <c r="E180" s="255">
        <v>36.160617945999505</v>
      </c>
      <c r="F180" s="255">
        <v>112.02604617689678</v>
      </c>
      <c r="G180" s="257">
        <v>36.160617945999505</v>
      </c>
      <c r="H180" s="178"/>
      <c r="I180" s="173"/>
      <c r="J180" s="176"/>
    </row>
    <row r="181" spans="2:10">
      <c r="B181" s="235"/>
      <c r="C181" s="253" t="s">
        <v>314</v>
      </c>
      <c r="D181" s="235"/>
      <c r="E181" s="255">
        <v>36.19546463200053</v>
      </c>
      <c r="F181" s="255">
        <v>112.02604617689678</v>
      </c>
      <c r="G181" s="257">
        <v>36.19546463200053</v>
      </c>
      <c r="H181" s="178"/>
      <c r="I181" s="173"/>
      <c r="J181" s="176"/>
    </row>
    <row r="182" spans="2:10">
      <c r="B182" s="235"/>
      <c r="C182" s="253" t="s">
        <v>315</v>
      </c>
      <c r="D182" s="235"/>
      <c r="E182" s="255">
        <v>60.816156899999754</v>
      </c>
      <c r="F182" s="255">
        <v>112.02604617689678</v>
      </c>
      <c r="G182" s="257">
        <v>60.816156899999754</v>
      </c>
      <c r="H182" s="178"/>
      <c r="I182" s="173"/>
      <c r="J182" s="176"/>
    </row>
    <row r="183" spans="2:10">
      <c r="B183" s="235"/>
      <c r="C183" s="253" t="s">
        <v>316</v>
      </c>
      <c r="D183" s="235"/>
      <c r="E183" s="255">
        <v>66.296639185999865</v>
      </c>
      <c r="F183" s="255">
        <v>112.02604617689678</v>
      </c>
      <c r="G183" s="257">
        <v>66.296639185999865</v>
      </c>
      <c r="H183" s="178"/>
      <c r="I183" s="173"/>
      <c r="J183" s="176"/>
    </row>
    <row r="184" spans="2:10">
      <c r="B184" s="235"/>
      <c r="C184" s="253" t="s">
        <v>317</v>
      </c>
      <c r="D184" s="235"/>
      <c r="E184" s="255">
        <v>41.25654523999993</v>
      </c>
      <c r="F184" s="255">
        <v>112.02604617689678</v>
      </c>
      <c r="G184" s="257">
        <v>41.25654523999993</v>
      </c>
      <c r="H184" s="178"/>
      <c r="I184" s="173"/>
      <c r="J184" s="176"/>
    </row>
    <row r="185" spans="2:10">
      <c r="B185" s="235"/>
      <c r="C185" s="253" t="s">
        <v>318</v>
      </c>
      <c r="D185" s="235"/>
      <c r="E185" s="255">
        <v>45.083249121999515</v>
      </c>
      <c r="F185" s="255">
        <v>112.02604617689678</v>
      </c>
      <c r="G185" s="257">
        <v>45.083249121999515</v>
      </c>
      <c r="H185" s="178"/>
      <c r="I185" s="173"/>
      <c r="J185" s="176"/>
    </row>
    <row r="186" spans="2:10">
      <c r="B186" s="235"/>
      <c r="C186" s="253" t="s">
        <v>319</v>
      </c>
      <c r="D186" s="235"/>
      <c r="E186" s="255">
        <v>89.630860876000924</v>
      </c>
      <c r="F186" s="255">
        <v>112.02604617689678</v>
      </c>
      <c r="G186" s="257">
        <v>89.630860876000924</v>
      </c>
      <c r="H186" s="178"/>
      <c r="I186" s="173"/>
      <c r="J186" s="176"/>
    </row>
    <row r="187" spans="2:10">
      <c r="B187" s="254"/>
      <c r="C187" s="258" t="s">
        <v>320</v>
      </c>
      <c r="D187" s="254"/>
      <c r="E187" s="255">
        <v>80.858669753999109</v>
      </c>
      <c r="F187" s="256">
        <v>112.02604617689678</v>
      </c>
      <c r="G187" s="257">
        <v>80.858669753999109</v>
      </c>
      <c r="H187" s="172"/>
      <c r="I187" s="173"/>
      <c r="J187" s="176"/>
    </row>
    <row r="188" spans="2:10">
      <c r="B188" s="235" t="s">
        <v>321</v>
      </c>
      <c r="C188" s="253" t="s">
        <v>322</v>
      </c>
      <c r="D188" s="254"/>
      <c r="E188" s="255">
        <v>107.01719805200038</v>
      </c>
      <c r="F188" s="256">
        <v>124.98280708097418</v>
      </c>
      <c r="G188" s="257">
        <v>107.01719805200038</v>
      </c>
      <c r="H188" s="178"/>
      <c r="I188" s="173"/>
      <c r="J188" s="176"/>
    </row>
    <row r="189" spans="2:10">
      <c r="B189" s="254"/>
      <c r="C189" s="253" t="s">
        <v>323</v>
      </c>
      <c r="D189" s="254"/>
      <c r="E189" s="255">
        <v>106.73138875999985</v>
      </c>
      <c r="F189" s="256">
        <v>124.98280708097418</v>
      </c>
      <c r="G189" s="257">
        <v>106.73138875999985</v>
      </c>
      <c r="H189" s="178"/>
      <c r="I189" s="173"/>
      <c r="J189" s="176"/>
    </row>
    <row r="190" spans="2:10">
      <c r="B190" s="235"/>
      <c r="C190" s="253" t="s">
        <v>324</v>
      </c>
      <c r="D190" s="235"/>
      <c r="E190" s="255">
        <v>124.19056760000058</v>
      </c>
      <c r="F190" s="255">
        <v>124.98280708097418</v>
      </c>
      <c r="G190" s="257">
        <v>124.19056760000058</v>
      </c>
      <c r="H190" s="178"/>
      <c r="I190" s="173"/>
      <c r="J190" s="176"/>
    </row>
    <row r="191" spans="2:10">
      <c r="B191" s="235"/>
      <c r="C191" s="253" t="s">
        <v>325</v>
      </c>
      <c r="D191" s="235"/>
      <c r="E191" s="255">
        <v>119.25147284599919</v>
      </c>
      <c r="F191" s="255">
        <v>124.98280708097418</v>
      </c>
      <c r="G191" s="257">
        <v>119.25147284599919</v>
      </c>
      <c r="H191" s="178"/>
      <c r="I191" s="173"/>
      <c r="J191" s="176"/>
    </row>
    <row r="192" spans="2:10">
      <c r="B192" s="235"/>
      <c r="C192" s="253" t="s">
        <v>326</v>
      </c>
      <c r="D192" s="235"/>
      <c r="E192" s="255">
        <v>120.05119129400025</v>
      </c>
      <c r="F192" s="255">
        <v>124.98280708097418</v>
      </c>
      <c r="G192" s="257">
        <v>120.05119129400025</v>
      </c>
      <c r="H192" s="178"/>
      <c r="I192" s="173"/>
      <c r="J192" s="176"/>
    </row>
    <row r="193" spans="2:10">
      <c r="B193" s="235"/>
      <c r="C193" s="253" t="s">
        <v>327</v>
      </c>
      <c r="D193" s="235"/>
      <c r="E193" s="255">
        <v>105.57671850599999</v>
      </c>
      <c r="F193" s="255">
        <v>124.98280708097418</v>
      </c>
      <c r="G193" s="257">
        <v>105.57671850599999</v>
      </c>
      <c r="H193" s="178"/>
      <c r="I193" s="173"/>
      <c r="J193" s="176"/>
    </row>
    <row r="194" spans="2:10">
      <c r="B194" s="235"/>
      <c r="C194" s="253" t="s">
        <v>328</v>
      </c>
      <c r="D194" s="235"/>
      <c r="E194" s="255">
        <v>98.755893232000162</v>
      </c>
      <c r="F194" s="255">
        <v>124.98280708097418</v>
      </c>
      <c r="G194" s="257">
        <v>98.755893232000162</v>
      </c>
      <c r="H194" s="178"/>
      <c r="I194" s="173"/>
      <c r="J194" s="176"/>
    </row>
    <row r="195" spans="2:10">
      <c r="B195" s="235"/>
      <c r="C195" s="253" t="s">
        <v>329</v>
      </c>
      <c r="D195" s="235"/>
      <c r="E195" s="255">
        <v>99.806716161999802</v>
      </c>
      <c r="F195" s="255">
        <v>124.98280708097418</v>
      </c>
      <c r="G195" s="257">
        <v>99.806716161999802</v>
      </c>
      <c r="H195" s="178"/>
      <c r="I195" s="173"/>
      <c r="J195" s="176"/>
    </row>
    <row r="196" spans="2:10">
      <c r="B196" s="235"/>
      <c r="C196" s="253" t="s">
        <v>330</v>
      </c>
      <c r="D196" s="235"/>
      <c r="E196" s="255">
        <v>89.057788776000649</v>
      </c>
      <c r="F196" s="255">
        <v>124.98280708097418</v>
      </c>
      <c r="G196" s="257">
        <v>89.057788776000649</v>
      </c>
      <c r="H196" s="178"/>
      <c r="I196" s="173"/>
      <c r="J196" s="176"/>
    </row>
    <row r="197" spans="2:10">
      <c r="B197" s="235"/>
      <c r="C197" s="253" t="s">
        <v>331</v>
      </c>
      <c r="D197" s="235"/>
      <c r="E197" s="255">
        <v>97.746319657999436</v>
      </c>
      <c r="F197" s="255">
        <v>124.98280708097418</v>
      </c>
      <c r="G197" s="257">
        <v>97.746319657999436</v>
      </c>
      <c r="H197" s="178"/>
      <c r="I197" s="173"/>
      <c r="J197" s="176"/>
    </row>
    <row r="198" spans="2:10">
      <c r="B198" s="235"/>
      <c r="C198" s="253" t="s">
        <v>332</v>
      </c>
      <c r="D198" s="235"/>
      <c r="E198" s="255">
        <v>91.451193731999965</v>
      </c>
      <c r="F198" s="255">
        <v>124.98280708097418</v>
      </c>
      <c r="G198" s="257">
        <v>91.451193731999965</v>
      </c>
      <c r="H198" s="178"/>
      <c r="I198" s="173"/>
      <c r="J198" s="176"/>
    </row>
    <row r="199" spans="2:10">
      <c r="B199" s="235"/>
      <c r="C199" s="253" t="s">
        <v>333</v>
      </c>
      <c r="D199" s="235"/>
      <c r="E199" s="255">
        <v>99.354976072000142</v>
      </c>
      <c r="F199" s="255">
        <v>124.98280708097418</v>
      </c>
      <c r="G199" s="257">
        <v>99.354976072000142</v>
      </c>
      <c r="H199" s="178"/>
      <c r="I199" s="173"/>
      <c r="J199" s="176"/>
    </row>
    <row r="200" spans="2:10">
      <c r="B200" s="235"/>
      <c r="C200" s="253" t="s">
        <v>334</v>
      </c>
      <c r="D200" s="235"/>
      <c r="E200" s="255">
        <v>81.710791740000388</v>
      </c>
      <c r="F200" s="255">
        <v>124.98280708097418</v>
      </c>
      <c r="G200" s="257">
        <v>81.710791740000388</v>
      </c>
      <c r="H200" s="178"/>
      <c r="I200" s="173"/>
      <c r="J200" s="176"/>
    </row>
    <row r="201" spans="2:10">
      <c r="B201" s="235"/>
      <c r="C201" s="253" t="s">
        <v>335</v>
      </c>
      <c r="D201" s="235"/>
      <c r="E201" s="255">
        <v>77.973660599999278</v>
      </c>
      <c r="F201" s="255">
        <v>124.98280708097418</v>
      </c>
      <c r="G201" s="257">
        <v>77.973660599999278</v>
      </c>
      <c r="H201" s="178"/>
      <c r="I201" s="173"/>
      <c r="J201" s="176"/>
    </row>
    <row r="202" spans="2:10">
      <c r="B202" s="235"/>
      <c r="C202" s="253" t="s">
        <v>336</v>
      </c>
      <c r="D202" s="235"/>
      <c r="E202" s="255">
        <v>81.400291526000757</v>
      </c>
      <c r="F202" s="255">
        <v>124.98280708097418</v>
      </c>
      <c r="G202" s="257">
        <v>81.400291526000757</v>
      </c>
      <c r="H202" s="178"/>
      <c r="I202" s="173" t="s">
        <v>127</v>
      </c>
      <c r="J202" s="176">
        <v>124.98280708097418</v>
      </c>
    </row>
    <row r="203" spans="2:10">
      <c r="B203" s="235"/>
      <c r="C203" s="253" t="s">
        <v>337</v>
      </c>
      <c r="D203" s="235"/>
      <c r="E203" s="255">
        <v>81.138783311999532</v>
      </c>
      <c r="F203" s="255">
        <v>124.98280708097418</v>
      </c>
      <c r="G203" s="257">
        <v>81.138783311999532</v>
      </c>
      <c r="H203" s="178"/>
      <c r="I203" s="173"/>
      <c r="J203" s="176"/>
    </row>
    <row r="204" spans="2:10">
      <c r="B204" s="235"/>
      <c r="C204" s="253" t="s">
        <v>338</v>
      </c>
      <c r="D204" s="235"/>
      <c r="E204" s="255">
        <v>93.616283954000266</v>
      </c>
      <c r="F204" s="255">
        <v>124.98280708097418</v>
      </c>
      <c r="G204" s="257">
        <v>93.616283954000266</v>
      </c>
      <c r="H204" s="178"/>
      <c r="I204" s="173"/>
      <c r="J204" s="176"/>
    </row>
    <row r="205" spans="2:10">
      <c r="B205" s="235"/>
      <c r="C205" s="253" t="s">
        <v>339</v>
      </c>
      <c r="D205" s="235"/>
      <c r="E205" s="255">
        <v>74.600712667999915</v>
      </c>
      <c r="F205" s="255">
        <v>124.98280708097418</v>
      </c>
      <c r="G205" s="257">
        <v>74.600712667999915</v>
      </c>
      <c r="H205" s="178"/>
      <c r="I205" s="173"/>
      <c r="J205" s="176"/>
    </row>
    <row r="206" spans="2:10">
      <c r="B206" s="235"/>
      <c r="C206" s="253" t="s">
        <v>340</v>
      </c>
      <c r="D206" s="235"/>
      <c r="E206" s="255">
        <v>60.50250124600025</v>
      </c>
      <c r="F206" s="255">
        <v>124.98280708097418</v>
      </c>
      <c r="G206" s="257">
        <v>60.50250124600025</v>
      </c>
      <c r="H206" s="178"/>
      <c r="I206" s="173"/>
      <c r="J206" s="176"/>
    </row>
    <row r="207" spans="2:10">
      <c r="B207" s="235"/>
      <c r="C207" s="253" t="s">
        <v>341</v>
      </c>
      <c r="D207" s="235"/>
      <c r="E207" s="255">
        <v>56.853155999999871</v>
      </c>
      <c r="F207" s="255">
        <v>124.98280708097418</v>
      </c>
      <c r="G207" s="257">
        <v>56.853155999999871</v>
      </c>
      <c r="H207" s="178"/>
      <c r="I207" s="173"/>
      <c r="J207" s="176"/>
    </row>
    <row r="208" spans="2:10">
      <c r="B208" s="235"/>
      <c r="C208" s="253" t="s">
        <v>342</v>
      </c>
      <c r="D208" s="235"/>
      <c r="E208" s="255">
        <v>86.302323279999484</v>
      </c>
      <c r="F208" s="255">
        <v>124.98280708097418</v>
      </c>
      <c r="G208" s="257">
        <v>86.302323279999484</v>
      </c>
      <c r="H208" s="178"/>
      <c r="I208" s="173"/>
      <c r="J208" s="176"/>
    </row>
    <row r="209" spans="2:10">
      <c r="B209" s="235"/>
      <c r="C209" s="253" t="s">
        <v>343</v>
      </c>
      <c r="D209" s="235"/>
      <c r="E209" s="255">
        <v>93.464488322000363</v>
      </c>
      <c r="F209" s="255">
        <v>124.98280708097418</v>
      </c>
      <c r="G209" s="257">
        <v>93.464488322000363</v>
      </c>
      <c r="H209" s="178"/>
      <c r="I209" s="173"/>
      <c r="J209" s="176"/>
    </row>
    <row r="210" spans="2:10">
      <c r="B210" s="235"/>
      <c r="C210" s="253" t="s">
        <v>344</v>
      </c>
      <c r="D210" s="235"/>
      <c r="E210" s="255">
        <v>71.189762038000012</v>
      </c>
      <c r="F210" s="255">
        <v>124.98280708097418</v>
      </c>
      <c r="G210" s="257">
        <v>71.189762038000012</v>
      </c>
      <c r="H210" s="178"/>
      <c r="I210" s="173"/>
      <c r="J210" s="176"/>
    </row>
    <row r="211" spans="2:10">
      <c r="B211" s="235"/>
      <c r="C211" s="253" t="s">
        <v>345</v>
      </c>
      <c r="D211" s="235"/>
      <c r="E211" s="255">
        <v>75.819592997999592</v>
      </c>
      <c r="F211" s="255">
        <v>124.98280708097418</v>
      </c>
      <c r="G211" s="257">
        <v>75.819592997999592</v>
      </c>
      <c r="H211" s="178"/>
      <c r="I211" s="173"/>
      <c r="J211" s="176"/>
    </row>
    <row r="212" spans="2:10">
      <c r="B212" s="235"/>
      <c r="C212" s="253" t="s">
        <v>346</v>
      </c>
      <c r="D212" s="235"/>
      <c r="E212" s="255">
        <v>73.803920154000323</v>
      </c>
      <c r="F212" s="255">
        <v>124.98280708097418</v>
      </c>
      <c r="G212" s="257">
        <v>73.803920154000323</v>
      </c>
      <c r="H212" s="178"/>
      <c r="I212" s="173"/>
      <c r="J212" s="176"/>
    </row>
    <row r="213" spans="2:10">
      <c r="B213" s="235"/>
      <c r="C213" s="253" t="s">
        <v>347</v>
      </c>
      <c r="D213" s="235"/>
      <c r="E213" s="255">
        <v>88.085838406000491</v>
      </c>
      <c r="F213" s="255">
        <v>124.98280708097418</v>
      </c>
      <c r="G213" s="257">
        <v>88.085838406000491</v>
      </c>
      <c r="H213" s="178"/>
      <c r="I213" s="173"/>
      <c r="J213" s="176"/>
    </row>
    <row r="214" spans="2:10">
      <c r="B214" s="235"/>
      <c r="C214" s="253" t="s">
        <v>348</v>
      </c>
      <c r="D214" s="235"/>
      <c r="E214" s="255">
        <v>76.303520011999368</v>
      </c>
      <c r="F214" s="255">
        <v>124.98280708097418</v>
      </c>
      <c r="G214" s="257">
        <v>76.303520011999368</v>
      </c>
      <c r="H214" s="178"/>
      <c r="I214" s="173"/>
      <c r="J214" s="176"/>
    </row>
    <row r="215" spans="2:10">
      <c r="B215" s="235"/>
      <c r="C215" s="253" t="s">
        <v>349</v>
      </c>
      <c r="D215" s="235"/>
      <c r="E215" s="255">
        <v>74.452592027999998</v>
      </c>
      <c r="F215" s="255">
        <v>124.98280708097418</v>
      </c>
      <c r="G215" s="257">
        <v>74.452592027999998</v>
      </c>
      <c r="H215" s="178"/>
      <c r="I215" s="173"/>
      <c r="J215" s="176"/>
    </row>
    <row r="216" spans="2:10">
      <c r="B216" s="235"/>
      <c r="C216" s="253" t="s">
        <v>350</v>
      </c>
      <c r="D216" s="235"/>
      <c r="E216" s="255">
        <v>75.976408010000327</v>
      </c>
      <c r="F216" s="255">
        <v>124.98280708097418</v>
      </c>
      <c r="G216" s="257">
        <v>75.976408010000327</v>
      </c>
      <c r="H216" s="178"/>
      <c r="I216" s="173"/>
      <c r="J216" s="176"/>
    </row>
    <row r="217" spans="2:10">
      <c r="B217" s="254"/>
      <c r="C217" s="258" t="s">
        <v>351</v>
      </c>
      <c r="D217" s="254"/>
      <c r="E217" s="255">
        <v>62.36761392399977</v>
      </c>
      <c r="F217" s="256">
        <v>124.98280708097418</v>
      </c>
      <c r="G217" s="257">
        <v>62.36761392399977</v>
      </c>
      <c r="H217" s="172"/>
      <c r="I217" s="173"/>
      <c r="J217" s="176"/>
    </row>
    <row r="218" spans="2:10">
      <c r="B218" s="254"/>
      <c r="C218" s="258" t="s">
        <v>352</v>
      </c>
      <c r="D218" s="254"/>
      <c r="E218" s="255">
        <v>65.397373878000082</v>
      </c>
      <c r="F218" s="256">
        <v>124.98280708097418</v>
      </c>
      <c r="G218" s="257">
        <v>65.397373878000082</v>
      </c>
      <c r="H218" s="172"/>
      <c r="I218" s="173"/>
      <c r="J218" s="176"/>
    </row>
    <row r="219" spans="2:10">
      <c r="B219" s="235" t="s">
        <v>353</v>
      </c>
      <c r="C219" s="253" t="s">
        <v>354</v>
      </c>
      <c r="D219" s="254"/>
      <c r="E219" s="256">
        <v>61.320107000000412</v>
      </c>
      <c r="F219" s="256">
        <v>122.23474632144273</v>
      </c>
      <c r="G219" s="257">
        <v>61.320107000000412</v>
      </c>
      <c r="H219" s="178"/>
      <c r="I219" s="173"/>
      <c r="J219" s="176"/>
    </row>
    <row r="220" spans="2:10">
      <c r="B220" s="254"/>
      <c r="C220" s="253" t="s">
        <v>355</v>
      </c>
      <c r="D220" s="254"/>
      <c r="E220" s="256">
        <v>70.408047835999724</v>
      </c>
      <c r="F220" s="256">
        <v>122.23474632144273</v>
      </c>
      <c r="G220" s="257">
        <v>70.408047835999724</v>
      </c>
      <c r="H220" s="178"/>
      <c r="I220" s="173"/>
      <c r="J220" s="176"/>
    </row>
    <row r="221" spans="2:10">
      <c r="B221" s="235"/>
      <c r="C221" s="253" t="s">
        <v>356</v>
      </c>
      <c r="D221" s="235"/>
      <c r="E221" s="256">
        <v>60.044947275999668</v>
      </c>
      <c r="F221" s="255">
        <v>122.23474632144273</v>
      </c>
      <c r="G221" s="257">
        <v>60.044947275999668</v>
      </c>
      <c r="H221" s="178"/>
      <c r="I221" s="173"/>
      <c r="J221" s="176"/>
    </row>
    <row r="222" spans="2:10">
      <c r="B222" s="235"/>
      <c r="C222" s="253" t="s">
        <v>357</v>
      </c>
      <c r="D222" s="235"/>
      <c r="E222" s="256">
        <v>82.093600379999714</v>
      </c>
      <c r="F222" s="255">
        <v>122.23474632144273</v>
      </c>
      <c r="G222" s="257">
        <v>82.093600379999714</v>
      </c>
      <c r="H222" s="178"/>
      <c r="I222" s="173"/>
      <c r="J222" s="176"/>
    </row>
    <row r="223" spans="2:10">
      <c r="B223" s="235"/>
      <c r="C223" s="253" t="s">
        <v>358</v>
      </c>
      <c r="D223" s="235"/>
      <c r="E223" s="256">
        <v>79.307979846000663</v>
      </c>
      <c r="F223" s="255">
        <v>122.23474632144273</v>
      </c>
      <c r="G223" s="257">
        <v>79.307979846000663</v>
      </c>
      <c r="H223" s="178"/>
      <c r="I223" s="173"/>
      <c r="J223" s="176"/>
    </row>
    <row r="224" spans="2:10">
      <c r="B224" s="235"/>
      <c r="C224" s="253" t="s">
        <v>359</v>
      </c>
      <c r="D224" s="235"/>
      <c r="E224" s="256">
        <v>78.384310319999443</v>
      </c>
      <c r="F224" s="255">
        <v>122.23474632144273</v>
      </c>
      <c r="G224" s="257">
        <v>78.384310319999443</v>
      </c>
      <c r="H224" s="178"/>
      <c r="I224" s="173"/>
      <c r="J224" s="176"/>
    </row>
    <row r="225" spans="2:10">
      <c r="B225" s="235"/>
      <c r="C225" s="253" t="s">
        <v>360</v>
      </c>
      <c r="D225" s="235"/>
      <c r="E225" s="256">
        <v>63.714278916000666</v>
      </c>
      <c r="F225" s="255">
        <v>122.23474632144273</v>
      </c>
      <c r="G225" s="257">
        <v>63.714278916000666</v>
      </c>
      <c r="H225" s="178"/>
      <c r="I225" s="173"/>
      <c r="J225" s="176"/>
    </row>
    <row r="226" spans="2:10">
      <c r="B226" s="235"/>
      <c r="C226" s="253" t="s">
        <v>361</v>
      </c>
      <c r="D226" s="235"/>
      <c r="E226" s="256">
        <v>63.773546533999586</v>
      </c>
      <c r="F226" s="255">
        <v>122.23474632144273</v>
      </c>
      <c r="G226" s="257">
        <v>63.773546533999586</v>
      </c>
      <c r="H226" s="178"/>
      <c r="I226" s="173"/>
      <c r="J226" s="176"/>
    </row>
    <row r="227" spans="2:10">
      <c r="B227" s="235"/>
      <c r="C227" s="253" t="s">
        <v>362</v>
      </c>
      <c r="D227" s="235"/>
      <c r="E227" s="256">
        <v>69.168721578000103</v>
      </c>
      <c r="F227" s="255">
        <v>122.23474632144273</v>
      </c>
      <c r="G227" s="257">
        <v>69.168721578000103</v>
      </c>
      <c r="H227" s="178"/>
      <c r="I227" s="173"/>
      <c r="J227" s="176"/>
    </row>
    <row r="228" spans="2:10">
      <c r="B228" s="235"/>
      <c r="C228" s="253" t="s">
        <v>363</v>
      </c>
      <c r="D228" s="235"/>
      <c r="E228" s="256">
        <v>68.617211094000126</v>
      </c>
      <c r="F228" s="255">
        <v>122.23474632144273</v>
      </c>
      <c r="G228" s="257">
        <v>68.617211094000126</v>
      </c>
      <c r="H228" s="178"/>
      <c r="I228" s="173"/>
      <c r="J228" s="176"/>
    </row>
    <row r="229" spans="2:10">
      <c r="B229" s="235"/>
      <c r="C229" s="253" t="s">
        <v>364</v>
      </c>
      <c r="D229" s="235"/>
      <c r="E229" s="256">
        <v>96.284544532000254</v>
      </c>
      <c r="F229" s="255">
        <v>122.23474632144273</v>
      </c>
      <c r="G229" s="257">
        <v>96.284544532000254</v>
      </c>
      <c r="H229" s="178"/>
      <c r="I229" s="173"/>
      <c r="J229" s="176"/>
    </row>
    <row r="230" spans="2:10">
      <c r="B230" s="235"/>
      <c r="C230" s="253" t="s">
        <v>365</v>
      </c>
      <c r="D230" s="235"/>
      <c r="E230" s="256">
        <v>69.455795871999698</v>
      </c>
      <c r="F230" s="255">
        <v>122.23474632144273</v>
      </c>
      <c r="G230" s="257">
        <v>69.455795871999698</v>
      </c>
      <c r="H230" s="178"/>
      <c r="I230" s="173"/>
      <c r="J230" s="176"/>
    </row>
    <row r="231" spans="2:10">
      <c r="B231" s="235"/>
      <c r="C231" s="253" t="s">
        <v>366</v>
      </c>
      <c r="D231" s="235"/>
      <c r="E231" s="256">
        <v>93.814750927999995</v>
      </c>
      <c r="F231" s="255">
        <v>122.23474632144273</v>
      </c>
      <c r="G231" s="257">
        <v>93.814750927999995</v>
      </c>
      <c r="H231" s="178"/>
      <c r="I231" s="173"/>
      <c r="J231" s="176"/>
    </row>
    <row r="232" spans="2:10">
      <c r="B232" s="235"/>
      <c r="C232" s="253" t="s">
        <v>367</v>
      </c>
      <c r="D232" s="235"/>
      <c r="E232" s="256">
        <v>113.11947389800008</v>
      </c>
      <c r="F232" s="255">
        <v>122.23474632144273</v>
      </c>
      <c r="G232" s="257">
        <v>113.11947389800008</v>
      </c>
      <c r="H232" s="178"/>
      <c r="I232" s="173"/>
      <c r="J232" s="176"/>
    </row>
    <row r="233" spans="2:10">
      <c r="B233" s="235"/>
      <c r="C233" s="253" t="s">
        <v>368</v>
      </c>
      <c r="D233" s="235"/>
      <c r="E233" s="256">
        <v>132.86094856600002</v>
      </c>
      <c r="F233" s="255">
        <v>122.23474632144273</v>
      </c>
      <c r="G233" s="257">
        <v>122.23474632144273</v>
      </c>
      <c r="H233" s="178"/>
      <c r="I233" s="173" t="s">
        <v>128</v>
      </c>
      <c r="J233" s="176">
        <v>122.23474632144273</v>
      </c>
    </row>
    <row r="234" spans="2:10">
      <c r="B234" s="235"/>
      <c r="C234" s="253" t="s">
        <v>369</v>
      </c>
      <c r="D234" s="235"/>
      <c r="E234" s="256">
        <v>127.98583556600002</v>
      </c>
      <c r="F234" s="255">
        <v>122.23474632144273</v>
      </c>
      <c r="G234" s="257">
        <v>122.23474632144273</v>
      </c>
      <c r="H234" s="178"/>
      <c r="I234" s="173"/>
      <c r="J234" s="176"/>
    </row>
    <row r="235" spans="2:10">
      <c r="B235" s="235"/>
      <c r="C235" s="253" t="s">
        <v>370</v>
      </c>
      <c r="D235" s="235"/>
      <c r="E235" s="256">
        <v>137.88671529399974</v>
      </c>
      <c r="F235" s="255">
        <v>122.23474632144273</v>
      </c>
      <c r="G235" s="257">
        <v>122.23474632144273</v>
      </c>
      <c r="H235" s="178"/>
      <c r="I235" s="173"/>
      <c r="J235" s="176"/>
    </row>
    <row r="236" spans="2:10">
      <c r="B236" s="235"/>
      <c r="C236" s="253" t="s">
        <v>371</v>
      </c>
      <c r="D236" s="235"/>
      <c r="E236" s="256">
        <v>132.59916086599983</v>
      </c>
      <c r="F236" s="255">
        <v>122.23474632144273</v>
      </c>
      <c r="G236" s="257">
        <v>122.23474632144273</v>
      </c>
      <c r="H236" s="178"/>
      <c r="I236" s="173"/>
      <c r="J236" s="176"/>
    </row>
    <row r="237" spans="2:10">
      <c r="B237" s="235"/>
      <c r="C237" s="253" t="s">
        <v>372</v>
      </c>
      <c r="D237" s="235"/>
      <c r="E237" s="256">
        <v>134.07246881600045</v>
      </c>
      <c r="F237" s="255">
        <v>122.23474632144273</v>
      </c>
      <c r="G237" s="257">
        <v>122.23474632144273</v>
      </c>
      <c r="H237" s="178"/>
      <c r="I237" s="173"/>
      <c r="J237" s="176"/>
    </row>
    <row r="238" spans="2:10">
      <c r="B238" s="235"/>
      <c r="C238" s="253" t="s">
        <v>373</v>
      </c>
      <c r="D238" s="235"/>
      <c r="E238" s="256">
        <v>133.95991540599948</v>
      </c>
      <c r="F238" s="255">
        <v>122.23474632144273</v>
      </c>
      <c r="G238" s="257">
        <v>122.23474632144273</v>
      </c>
      <c r="H238" s="178"/>
      <c r="I238" s="173"/>
      <c r="J238" s="176"/>
    </row>
    <row r="239" spans="2:10">
      <c r="B239" s="235"/>
      <c r="C239" s="253" t="s">
        <v>374</v>
      </c>
      <c r="D239" s="235"/>
      <c r="E239" s="256">
        <v>117.93145274400037</v>
      </c>
      <c r="F239" s="255">
        <v>122.23474632144273</v>
      </c>
      <c r="G239" s="257">
        <v>117.93145274400037</v>
      </c>
      <c r="H239" s="178"/>
      <c r="I239" s="173"/>
      <c r="J239" s="176"/>
    </row>
    <row r="240" spans="2:10">
      <c r="B240" s="235"/>
      <c r="C240" s="253" t="s">
        <v>375</v>
      </c>
      <c r="D240" s="235"/>
      <c r="E240" s="256">
        <v>100.07782309400037</v>
      </c>
      <c r="F240" s="255">
        <v>122.23474632144273</v>
      </c>
      <c r="G240" s="257">
        <v>100.07782309400037</v>
      </c>
      <c r="H240" s="178"/>
      <c r="I240" s="173"/>
      <c r="J240" s="176"/>
    </row>
    <row r="241" spans="2:10">
      <c r="B241" s="235"/>
      <c r="C241" s="253" t="s">
        <v>376</v>
      </c>
      <c r="D241" s="235"/>
      <c r="E241" s="256">
        <v>63.076357363999243</v>
      </c>
      <c r="F241" s="255">
        <v>122.23474632144273</v>
      </c>
      <c r="G241" s="257">
        <v>63.076357363999243</v>
      </c>
      <c r="H241" s="178"/>
      <c r="I241" s="173"/>
      <c r="J241" s="176"/>
    </row>
    <row r="242" spans="2:10">
      <c r="B242" s="235"/>
      <c r="C242" s="253" t="s">
        <v>377</v>
      </c>
      <c r="D242" s="235"/>
      <c r="E242" s="256">
        <v>95.794510968000537</v>
      </c>
      <c r="F242" s="255">
        <v>122.23474632144273</v>
      </c>
      <c r="G242" s="257">
        <v>95.794510968000537</v>
      </c>
      <c r="H242" s="178"/>
      <c r="I242" s="173"/>
      <c r="J242" s="176"/>
    </row>
    <row r="243" spans="2:10">
      <c r="B243" s="235"/>
      <c r="C243" s="253" t="s">
        <v>378</v>
      </c>
      <c r="D243" s="235"/>
      <c r="E243" s="256">
        <v>87.302452556000148</v>
      </c>
      <c r="F243" s="255">
        <v>122.23474632144273</v>
      </c>
      <c r="G243" s="257">
        <v>87.302452556000148</v>
      </c>
      <c r="H243" s="178"/>
      <c r="I243" s="173"/>
      <c r="J243" s="176"/>
    </row>
    <row r="244" spans="2:10">
      <c r="B244" s="235"/>
      <c r="C244" s="253" t="s">
        <v>379</v>
      </c>
      <c r="D244" s="235"/>
      <c r="E244" s="256">
        <v>94.367169517999599</v>
      </c>
      <c r="F244" s="255">
        <v>122.23474632144273</v>
      </c>
      <c r="G244" s="257">
        <v>94.367169517999599</v>
      </c>
      <c r="H244" s="178"/>
      <c r="I244" s="173"/>
      <c r="J244" s="176"/>
    </row>
    <row r="245" spans="2:10">
      <c r="B245" s="235"/>
      <c r="C245" s="253" t="s">
        <v>380</v>
      </c>
      <c r="D245" s="235"/>
      <c r="E245" s="256">
        <v>72.189071089999842</v>
      </c>
      <c r="F245" s="255">
        <v>122.23474632144273</v>
      </c>
      <c r="G245" s="257">
        <v>72.189071089999842</v>
      </c>
      <c r="H245" s="178"/>
      <c r="I245" s="173"/>
      <c r="J245" s="176"/>
    </row>
    <row r="246" spans="2:10">
      <c r="B246" s="235"/>
      <c r="C246" s="253" t="s">
        <v>381</v>
      </c>
      <c r="D246" s="235"/>
      <c r="E246" s="256">
        <v>105.34451449199975</v>
      </c>
      <c r="F246" s="255">
        <v>122.23474632144273</v>
      </c>
      <c r="G246" s="257">
        <v>105.34451449199975</v>
      </c>
      <c r="H246" s="178"/>
      <c r="I246" s="173"/>
      <c r="J246" s="176"/>
    </row>
    <row r="247" spans="2:10">
      <c r="B247" s="235" t="s">
        <v>382</v>
      </c>
      <c r="C247" s="253" t="s">
        <v>383</v>
      </c>
      <c r="D247" s="235"/>
      <c r="E247" s="256">
        <v>177.84236484800084</v>
      </c>
      <c r="F247" s="255">
        <v>123.04544911502903</v>
      </c>
      <c r="G247" s="257">
        <v>123.04544911502903</v>
      </c>
      <c r="H247" s="178"/>
      <c r="I247" s="173"/>
      <c r="J247" s="176"/>
    </row>
    <row r="248" spans="2:10">
      <c r="B248" s="254"/>
      <c r="C248" s="258" t="s">
        <v>384</v>
      </c>
      <c r="D248" s="254"/>
      <c r="E248" s="256">
        <v>201.21331654199966</v>
      </c>
      <c r="F248" s="256">
        <v>123.04544911502903</v>
      </c>
      <c r="G248" s="257">
        <v>123.04544911502903</v>
      </c>
      <c r="H248" s="172"/>
      <c r="I248" s="173"/>
      <c r="J248" s="176"/>
    </row>
    <row r="249" spans="2:10">
      <c r="B249" s="254"/>
      <c r="C249" s="258" t="s">
        <v>385</v>
      </c>
      <c r="D249" s="254"/>
      <c r="E249" s="256">
        <v>231.2695520580003</v>
      </c>
      <c r="F249" s="256">
        <v>123.04544911502903</v>
      </c>
      <c r="G249" s="257">
        <v>123.04544911502903</v>
      </c>
      <c r="H249" s="172"/>
      <c r="I249" s="173"/>
      <c r="J249" s="176"/>
    </row>
    <row r="250" spans="2:10">
      <c r="B250" s="235"/>
      <c r="C250" s="253" t="s">
        <v>386</v>
      </c>
      <c r="D250" s="254"/>
      <c r="E250" s="256">
        <v>266.24853154999954</v>
      </c>
      <c r="F250" s="256">
        <v>123.04544911502903</v>
      </c>
      <c r="G250" s="257">
        <v>123.04544911502903</v>
      </c>
      <c r="H250" s="178"/>
      <c r="I250" s="173"/>
      <c r="J250" s="176"/>
    </row>
    <row r="251" spans="2:10">
      <c r="B251" s="254"/>
      <c r="C251" s="253" t="s">
        <v>387</v>
      </c>
      <c r="D251" s="254"/>
      <c r="E251" s="256">
        <v>280.92749480800012</v>
      </c>
      <c r="F251" s="256">
        <v>123.04544911502903</v>
      </c>
      <c r="G251" s="257">
        <v>123.04544911502903</v>
      </c>
      <c r="H251" s="178"/>
      <c r="I251" s="173"/>
      <c r="J251" s="176"/>
    </row>
    <row r="252" spans="2:10">
      <c r="B252" s="235"/>
      <c r="C252" s="253" t="s">
        <v>388</v>
      </c>
      <c r="D252" s="235"/>
      <c r="E252" s="256">
        <v>238.41332341399979</v>
      </c>
      <c r="F252" s="255">
        <v>123.04544911502903</v>
      </c>
      <c r="G252" s="257">
        <v>123.04544911502903</v>
      </c>
      <c r="H252" s="178"/>
      <c r="I252" s="173"/>
      <c r="J252" s="176"/>
    </row>
    <row r="253" spans="2:10">
      <c r="B253" s="235"/>
      <c r="C253" s="253" t="s">
        <v>389</v>
      </c>
      <c r="D253" s="235"/>
      <c r="E253" s="256">
        <v>215.94878561599978</v>
      </c>
      <c r="F253" s="255">
        <v>123.04544911502903</v>
      </c>
      <c r="G253" s="257">
        <v>123.04544911502903</v>
      </c>
      <c r="H253" s="178"/>
      <c r="I253" s="173"/>
      <c r="J253" s="176"/>
    </row>
    <row r="254" spans="2:10">
      <c r="B254" s="235"/>
      <c r="C254" s="253" t="s">
        <v>390</v>
      </c>
      <c r="D254" s="235"/>
      <c r="E254" s="256">
        <v>181.87081796600015</v>
      </c>
      <c r="F254" s="255">
        <v>123.04544911502903</v>
      </c>
      <c r="G254" s="257">
        <v>123.04544911502903</v>
      </c>
      <c r="H254" s="178"/>
      <c r="I254" s="173"/>
      <c r="J254" s="176"/>
    </row>
    <row r="255" spans="2:10">
      <c r="B255" s="235"/>
      <c r="C255" s="253" t="s">
        <v>391</v>
      </c>
      <c r="D255" s="235"/>
      <c r="E255" s="256">
        <v>259.52632841599979</v>
      </c>
      <c r="F255" s="255">
        <v>123.04544911502903</v>
      </c>
      <c r="G255" s="257">
        <v>123.04544911502903</v>
      </c>
      <c r="H255" s="178"/>
      <c r="I255" s="173"/>
      <c r="J255" s="176"/>
    </row>
    <row r="256" spans="2:10">
      <c r="B256" s="235"/>
      <c r="C256" s="253" t="s">
        <v>392</v>
      </c>
      <c r="D256" s="235"/>
      <c r="E256" s="256">
        <v>508.30870281800009</v>
      </c>
      <c r="F256" s="255">
        <v>123.04544911502903</v>
      </c>
      <c r="G256" s="257">
        <v>123.04544911502903</v>
      </c>
      <c r="H256" s="178"/>
      <c r="I256" s="173"/>
      <c r="J256" s="176"/>
    </row>
    <row r="257" spans="2:10">
      <c r="B257" s="235"/>
      <c r="C257" s="253" t="s">
        <v>393</v>
      </c>
      <c r="D257" s="235"/>
      <c r="E257" s="256">
        <v>449.3443916520007</v>
      </c>
      <c r="F257" s="255">
        <v>123.04544911502903</v>
      </c>
      <c r="G257" s="257">
        <v>123.04544911502903</v>
      </c>
      <c r="H257" s="178"/>
      <c r="I257" s="173"/>
      <c r="J257" s="176"/>
    </row>
    <row r="258" spans="2:10">
      <c r="B258" s="235"/>
      <c r="C258" s="253" t="s">
        <v>394</v>
      </c>
      <c r="D258" s="235"/>
      <c r="E258" s="256">
        <v>403.96196181799945</v>
      </c>
      <c r="F258" s="255">
        <v>123.04544911502903</v>
      </c>
      <c r="G258" s="257">
        <v>123.04544911502903</v>
      </c>
      <c r="H258" s="178"/>
      <c r="I258" s="173"/>
      <c r="J258" s="176"/>
    </row>
    <row r="259" spans="2:10">
      <c r="B259" s="235"/>
      <c r="C259" s="253" t="s">
        <v>395</v>
      </c>
      <c r="D259" s="235"/>
      <c r="E259" s="256">
        <v>296.94879119600023</v>
      </c>
      <c r="F259" s="255">
        <v>123.04544911502903</v>
      </c>
      <c r="G259" s="257">
        <v>123.04544911502903</v>
      </c>
      <c r="H259" s="178"/>
      <c r="I259" s="173"/>
      <c r="J259" s="176"/>
    </row>
    <row r="260" spans="2:10">
      <c r="B260" s="235"/>
      <c r="C260" s="253" t="s">
        <v>396</v>
      </c>
      <c r="D260" s="235"/>
      <c r="E260" s="256">
        <v>477.20425982599983</v>
      </c>
      <c r="F260" s="255">
        <v>123.04544911502903</v>
      </c>
      <c r="G260" s="257">
        <v>123.04544911502903</v>
      </c>
      <c r="H260" s="178"/>
      <c r="I260" s="173"/>
      <c r="J260" s="176"/>
    </row>
    <row r="261" spans="2:10">
      <c r="B261" s="235"/>
      <c r="C261" s="253" t="s">
        <v>397</v>
      </c>
      <c r="D261" s="235"/>
      <c r="E261" s="256">
        <v>391.25128665199975</v>
      </c>
      <c r="F261" s="255">
        <v>123.04544911502903</v>
      </c>
      <c r="G261" s="257">
        <v>123.04544911502903</v>
      </c>
      <c r="H261" s="178"/>
      <c r="I261" s="173" t="s">
        <v>129</v>
      </c>
      <c r="J261" s="176">
        <v>123.04544911502903</v>
      </c>
    </row>
    <row r="262" spans="2:10">
      <c r="B262" s="235"/>
      <c r="C262" s="253" t="s">
        <v>398</v>
      </c>
      <c r="D262" s="235"/>
      <c r="E262" s="256">
        <v>371.4945364660008</v>
      </c>
      <c r="F262" s="255">
        <v>123.04544911502903</v>
      </c>
      <c r="G262" s="257">
        <v>123.04544911502903</v>
      </c>
      <c r="H262" s="178"/>
      <c r="I262" s="173"/>
      <c r="J262" s="176"/>
    </row>
    <row r="263" spans="2:10">
      <c r="B263" s="235"/>
      <c r="C263" s="253" t="s">
        <v>399</v>
      </c>
      <c r="D263" s="235"/>
      <c r="E263" s="256">
        <v>365.9887692500003</v>
      </c>
      <c r="F263" s="255">
        <v>123.04544911502903</v>
      </c>
      <c r="G263" s="257">
        <v>123.04544911502903</v>
      </c>
      <c r="H263" s="178"/>
      <c r="I263" s="173"/>
      <c r="J263" s="176"/>
    </row>
    <row r="264" spans="2:10">
      <c r="B264" s="235"/>
      <c r="C264" s="253" t="s">
        <v>400</v>
      </c>
      <c r="D264" s="235"/>
      <c r="E264" s="256">
        <v>320.52866902999887</v>
      </c>
      <c r="F264" s="255">
        <v>123.04544911502903</v>
      </c>
      <c r="G264" s="257">
        <v>123.04544911502903</v>
      </c>
      <c r="H264" s="178"/>
      <c r="I264" s="173"/>
      <c r="J264" s="176"/>
    </row>
    <row r="265" spans="2:10">
      <c r="B265" s="235"/>
      <c r="C265" s="253" t="s">
        <v>401</v>
      </c>
      <c r="D265" s="235"/>
      <c r="E265" s="256">
        <v>319.05099580199982</v>
      </c>
      <c r="F265" s="255">
        <v>123.04544911502903</v>
      </c>
      <c r="G265" s="257">
        <v>123.04544911502903</v>
      </c>
      <c r="H265" s="178"/>
      <c r="I265" s="173"/>
      <c r="J265" s="176"/>
    </row>
    <row r="266" spans="2:10">
      <c r="B266" s="235"/>
      <c r="C266" s="253" t="s">
        <v>402</v>
      </c>
      <c r="D266" s="235"/>
      <c r="E266" s="256">
        <v>243.51388871799972</v>
      </c>
      <c r="F266" s="255">
        <v>123.04544911502903</v>
      </c>
      <c r="G266" s="257">
        <v>123.04544911502903</v>
      </c>
      <c r="H266" s="178"/>
      <c r="I266" s="173"/>
      <c r="J266" s="176"/>
    </row>
    <row r="267" spans="2:10">
      <c r="B267" s="235"/>
      <c r="C267" s="253" t="s">
        <v>403</v>
      </c>
      <c r="D267" s="235"/>
      <c r="E267" s="256">
        <v>212.09023434800108</v>
      </c>
      <c r="F267" s="255">
        <v>123.04544911502903</v>
      </c>
      <c r="G267" s="257">
        <v>123.04544911502903</v>
      </c>
      <c r="H267" s="178"/>
      <c r="I267" s="173"/>
      <c r="J267" s="176"/>
    </row>
    <row r="268" spans="2:10">
      <c r="B268" s="235"/>
      <c r="C268" s="253" t="s">
        <v>404</v>
      </c>
      <c r="D268" s="235"/>
      <c r="E268" s="256">
        <v>258.98466436999956</v>
      </c>
      <c r="F268" s="255">
        <v>123.04544911502903</v>
      </c>
      <c r="G268" s="257">
        <v>123.04544911502903</v>
      </c>
      <c r="H268" s="178"/>
      <c r="I268" s="173"/>
      <c r="J268" s="176"/>
    </row>
    <row r="269" spans="2:10">
      <c r="B269" s="235"/>
      <c r="C269" s="253" t="s">
        <v>405</v>
      </c>
      <c r="D269" s="235"/>
      <c r="E269" s="256">
        <v>223.58447867200002</v>
      </c>
      <c r="F269" s="255">
        <v>123.04544911502903</v>
      </c>
      <c r="G269" s="257">
        <v>123.04544911502903</v>
      </c>
      <c r="H269" s="178"/>
      <c r="I269" s="173"/>
      <c r="J269" s="176"/>
    </row>
    <row r="270" spans="2:10">
      <c r="B270" s="235"/>
      <c r="C270" s="253" t="s">
        <v>406</v>
      </c>
      <c r="D270" s="235"/>
      <c r="E270" s="256">
        <v>227.46795467600012</v>
      </c>
      <c r="F270" s="255">
        <v>123.04544911502903</v>
      </c>
      <c r="G270" s="257">
        <v>123.04544911502903</v>
      </c>
      <c r="H270" s="178"/>
      <c r="I270" s="173"/>
      <c r="J270" s="176"/>
    </row>
    <row r="271" spans="2:10">
      <c r="B271" s="235"/>
      <c r="C271" s="253" t="s">
        <v>407</v>
      </c>
      <c r="D271" s="235"/>
      <c r="E271" s="256">
        <v>197.46003954999972</v>
      </c>
      <c r="F271" s="255">
        <v>123.04544911502903</v>
      </c>
      <c r="G271" s="257">
        <v>123.04544911502903</v>
      </c>
      <c r="H271" s="178"/>
      <c r="I271" s="173"/>
      <c r="J271" s="176"/>
    </row>
    <row r="272" spans="2:10">
      <c r="B272" s="235"/>
      <c r="C272" s="253" t="s">
        <v>408</v>
      </c>
      <c r="D272" s="235"/>
      <c r="E272" s="256">
        <v>175.2711053020009</v>
      </c>
      <c r="F272" s="255">
        <v>123.04544911502903</v>
      </c>
      <c r="G272" s="257">
        <v>123.04544911502903</v>
      </c>
      <c r="H272" s="178"/>
      <c r="I272" s="173"/>
      <c r="J272" s="176"/>
    </row>
    <row r="273" spans="2:10">
      <c r="B273" s="235"/>
      <c r="C273" s="253" t="s">
        <v>409</v>
      </c>
      <c r="D273" s="235"/>
      <c r="E273" s="256">
        <v>197.21633737199971</v>
      </c>
      <c r="F273" s="255">
        <v>123.04544911502903</v>
      </c>
      <c r="G273" s="257">
        <v>123.04544911502903</v>
      </c>
      <c r="H273" s="178"/>
      <c r="I273" s="173"/>
      <c r="J273" s="176"/>
    </row>
    <row r="274" spans="2:10">
      <c r="B274" s="235"/>
      <c r="C274" s="253" t="s">
        <v>410</v>
      </c>
      <c r="D274" s="235"/>
      <c r="E274" s="256">
        <v>183.23074393400037</v>
      </c>
      <c r="F274" s="255">
        <v>123.04544911502903</v>
      </c>
      <c r="G274" s="257">
        <v>123.04544911502903</v>
      </c>
      <c r="H274" s="178"/>
      <c r="I274" s="173"/>
      <c r="J274" s="176"/>
    </row>
    <row r="275" spans="2:10">
      <c r="B275" s="235"/>
      <c r="C275" s="253" t="s">
        <v>411</v>
      </c>
      <c r="D275" s="235"/>
      <c r="E275" s="256">
        <v>190.70274734999958</v>
      </c>
      <c r="F275" s="255">
        <v>123.04544911502903</v>
      </c>
      <c r="G275" s="257">
        <v>123.04544911502903</v>
      </c>
      <c r="H275" s="178"/>
      <c r="I275" s="173"/>
      <c r="J275" s="176"/>
    </row>
    <row r="276" spans="2:10">
      <c r="B276" s="235"/>
      <c r="C276" s="253" t="s">
        <v>412</v>
      </c>
      <c r="D276" s="235"/>
      <c r="E276" s="256">
        <v>202.95921934199893</v>
      </c>
      <c r="F276" s="255">
        <v>123.04544911502903</v>
      </c>
      <c r="G276" s="257">
        <v>123.04544911502903</v>
      </c>
      <c r="H276" s="178"/>
      <c r="I276" s="173"/>
      <c r="J276" s="176"/>
    </row>
    <row r="277" spans="2:10">
      <c r="B277" s="235"/>
      <c r="C277" s="253" t="s">
        <v>413</v>
      </c>
      <c r="D277" s="235"/>
      <c r="E277" s="256">
        <v>207.65022919400008</v>
      </c>
      <c r="F277" s="255">
        <v>123.04544911502903</v>
      </c>
      <c r="G277" s="257">
        <v>123.04544911502903</v>
      </c>
      <c r="H277" s="178"/>
      <c r="I277" s="173"/>
      <c r="J277" s="176"/>
    </row>
    <row r="278" spans="2:10">
      <c r="B278" s="254" t="s">
        <v>414</v>
      </c>
      <c r="C278" s="258" t="s">
        <v>415</v>
      </c>
      <c r="D278" s="254"/>
      <c r="E278" s="256">
        <v>180.1779771360001</v>
      </c>
      <c r="F278" s="256">
        <v>124.98173132994</v>
      </c>
      <c r="G278" s="257">
        <v>124.98173132994</v>
      </c>
      <c r="H278" s="172"/>
      <c r="I278" s="173"/>
      <c r="J278" s="176"/>
    </row>
    <row r="279" spans="2:10">
      <c r="B279" s="235"/>
      <c r="C279" s="253" t="s">
        <v>416</v>
      </c>
      <c r="D279" s="254"/>
      <c r="E279" s="256">
        <v>206.09566746400034</v>
      </c>
      <c r="F279" s="256">
        <v>124.98173132994</v>
      </c>
      <c r="G279" s="257">
        <v>124.98173132994</v>
      </c>
      <c r="H279" s="178"/>
      <c r="I279" s="173"/>
      <c r="J279" s="176"/>
    </row>
    <row r="280" spans="2:10">
      <c r="B280" s="235"/>
      <c r="C280" s="253" t="s">
        <v>417</v>
      </c>
      <c r="D280" s="235"/>
      <c r="E280" s="256">
        <v>216.60406777199995</v>
      </c>
      <c r="F280" s="255">
        <v>124.98173132994</v>
      </c>
      <c r="G280" s="257">
        <v>124.98173132994</v>
      </c>
      <c r="H280" s="178"/>
      <c r="I280" s="173"/>
      <c r="J280" s="176"/>
    </row>
    <row r="281" spans="2:10">
      <c r="B281" s="235"/>
      <c r="C281" s="253" t="s">
        <v>418</v>
      </c>
      <c r="D281" s="235"/>
      <c r="E281" s="256">
        <v>250.18848915600012</v>
      </c>
      <c r="F281" s="255">
        <v>124.98173132994</v>
      </c>
      <c r="G281" s="257">
        <v>124.98173132994</v>
      </c>
      <c r="H281" s="178"/>
      <c r="I281" s="173"/>
      <c r="J281" s="176"/>
    </row>
    <row r="282" spans="2:10">
      <c r="B282" s="235"/>
      <c r="C282" s="253" t="s">
        <v>419</v>
      </c>
      <c r="D282" s="235"/>
      <c r="E282" s="256">
        <v>195.87765150199959</v>
      </c>
      <c r="F282" s="255">
        <v>124.98173132994</v>
      </c>
      <c r="G282" s="257">
        <v>124.98173132994</v>
      </c>
      <c r="H282" s="178"/>
      <c r="I282" s="173"/>
      <c r="J282" s="176"/>
    </row>
    <row r="283" spans="2:10">
      <c r="B283" s="235"/>
      <c r="C283" s="253" t="s">
        <v>420</v>
      </c>
      <c r="D283" s="235"/>
      <c r="E283" s="256">
        <v>212.39436045800008</v>
      </c>
      <c r="F283" s="255">
        <v>124.98173132994</v>
      </c>
      <c r="G283" s="257">
        <v>124.98173132994</v>
      </c>
      <c r="H283" s="178"/>
      <c r="I283" s="173"/>
      <c r="J283" s="176"/>
    </row>
    <row r="284" spans="2:10">
      <c r="B284" s="235"/>
      <c r="C284" s="253" t="s">
        <v>421</v>
      </c>
      <c r="D284" s="235"/>
      <c r="E284" s="256">
        <v>220.86361666800002</v>
      </c>
      <c r="F284" s="255">
        <v>124.98173132994</v>
      </c>
      <c r="G284" s="257">
        <v>124.98173132994</v>
      </c>
      <c r="H284" s="178"/>
      <c r="I284" s="173"/>
      <c r="J284" s="176"/>
    </row>
    <row r="285" spans="2:10">
      <c r="B285" s="235"/>
      <c r="C285" s="253" t="s">
        <v>422</v>
      </c>
      <c r="D285" s="235"/>
      <c r="E285" s="256">
        <v>216.13327302600061</v>
      </c>
      <c r="F285" s="255">
        <v>124.98173132994</v>
      </c>
      <c r="G285" s="257">
        <v>124.98173132994</v>
      </c>
      <c r="H285" s="178"/>
      <c r="I285" s="173"/>
      <c r="J285" s="176"/>
    </row>
    <row r="286" spans="2:10">
      <c r="B286" s="235"/>
      <c r="C286" s="253" t="s">
        <v>423</v>
      </c>
      <c r="D286" s="235"/>
      <c r="E286" s="256">
        <v>334.93295785799927</v>
      </c>
      <c r="F286" s="255">
        <v>124.98173132994</v>
      </c>
      <c r="G286" s="257">
        <v>124.98173132994</v>
      </c>
      <c r="H286" s="178"/>
      <c r="I286" s="173"/>
      <c r="J286" s="176"/>
    </row>
    <row r="287" spans="2:10">
      <c r="B287" s="235"/>
      <c r="C287" s="253" t="s">
        <v>424</v>
      </c>
      <c r="D287" s="235"/>
      <c r="E287" s="256">
        <v>294.37602051600055</v>
      </c>
      <c r="F287" s="255">
        <v>124.98173132994</v>
      </c>
      <c r="G287" s="257">
        <v>124.98173132994</v>
      </c>
      <c r="H287" s="178"/>
      <c r="I287" s="173"/>
      <c r="J287" s="176"/>
    </row>
    <row r="288" spans="2:10">
      <c r="B288" s="235"/>
      <c r="C288" s="253" t="s">
        <v>425</v>
      </c>
      <c r="D288" s="235"/>
      <c r="E288" s="256">
        <v>235.15734599800001</v>
      </c>
      <c r="F288" s="255">
        <v>124.98173132994</v>
      </c>
      <c r="G288" s="257">
        <v>124.98173132994</v>
      </c>
      <c r="H288" s="178"/>
      <c r="I288" s="173"/>
      <c r="J288" s="176"/>
    </row>
    <row r="289" spans="2:10">
      <c r="B289" s="235"/>
      <c r="C289" s="253" t="s">
        <v>426</v>
      </c>
      <c r="D289" s="235"/>
      <c r="E289" s="256">
        <v>308.46663389200057</v>
      </c>
      <c r="F289" s="255">
        <v>124.98173132994</v>
      </c>
      <c r="G289" s="257">
        <v>124.98173132994</v>
      </c>
      <c r="H289" s="178"/>
      <c r="I289" s="173"/>
      <c r="J289" s="176"/>
    </row>
    <row r="290" spans="2:10">
      <c r="B290" s="235"/>
      <c r="C290" s="253" t="s">
        <v>427</v>
      </c>
      <c r="D290" s="235"/>
      <c r="E290" s="256">
        <v>282.15263153599909</v>
      </c>
      <c r="F290" s="255">
        <v>124.98173132994</v>
      </c>
      <c r="G290" s="257">
        <v>124.98173132994</v>
      </c>
      <c r="H290" s="178"/>
      <c r="I290" s="173"/>
      <c r="J290" s="176"/>
    </row>
    <row r="291" spans="2:10">
      <c r="B291" s="235"/>
      <c r="C291" s="253" t="s">
        <v>428</v>
      </c>
      <c r="D291" s="235"/>
      <c r="E291" s="256">
        <v>249.16407000800029</v>
      </c>
      <c r="F291" s="255">
        <v>124.98173132994</v>
      </c>
      <c r="G291" s="257">
        <v>124.98173132994</v>
      </c>
      <c r="H291" s="178"/>
      <c r="I291" s="173"/>
      <c r="J291" s="176"/>
    </row>
    <row r="292" spans="2:10">
      <c r="B292" s="235"/>
      <c r="C292" s="253" t="s">
        <v>429</v>
      </c>
      <c r="D292" s="235"/>
      <c r="E292" s="256">
        <v>240.53084356599945</v>
      </c>
      <c r="F292" s="255">
        <v>124.98173132994</v>
      </c>
      <c r="G292" s="257">
        <v>124.98173132994</v>
      </c>
      <c r="H292" s="178"/>
      <c r="I292" s="173" t="s">
        <v>122</v>
      </c>
      <c r="J292" s="176">
        <v>124.98173132994</v>
      </c>
    </row>
    <row r="293" spans="2:10">
      <c r="B293" s="235"/>
      <c r="C293" s="253" t="s">
        <v>430</v>
      </c>
      <c r="D293" s="235"/>
      <c r="E293" s="256">
        <v>294.79101259800137</v>
      </c>
      <c r="F293" s="255">
        <v>124.98173132994</v>
      </c>
      <c r="G293" s="257">
        <v>124.98173132994</v>
      </c>
      <c r="H293" s="178"/>
      <c r="I293" s="173"/>
      <c r="J293" s="176"/>
    </row>
    <row r="294" spans="2:10">
      <c r="B294" s="235"/>
      <c r="C294" s="253" t="s">
        <v>431</v>
      </c>
      <c r="D294" s="235"/>
      <c r="E294" s="256">
        <v>272.17601526600009</v>
      </c>
      <c r="F294" s="255">
        <v>124.98173132994</v>
      </c>
      <c r="G294" s="257">
        <v>124.98173132994</v>
      </c>
      <c r="H294" s="178"/>
      <c r="I294" s="173"/>
      <c r="J294" s="176"/>
    </row>
    <row r="295" spans="2:10">
      <c r="B295" s="235"/>
      <c r="C295" s="253" t="s">
        <v>432</v>
      </c>
      <c r="D295" s="235"/>
      <c r="E295" s="256">
        <v>249.62302130199927</v>
      </c>
      <c r="F295" s="255">
        <v>124.98173132994</v>
      </c>
      <c r="G295" s="257">
        <v>124.98173132994</v>
      </c>
      <c r="H295" s="178"/>
      <c r="I295" s="173"/>
      <c r="J295" s="176"/>
    </row>
    <row r="296" spans="2:10">
      <c r="B296" s="235"/>
      <c r="C296" s="253" t="s">
        <v>433</v>
      </c>
      <c r="D296" s="235"/>
      <c r="E296" s="256">
        <v>265.68243051200056</v>
      </c>
      <c r="F296" s="255">
        <v>124.98173132994</v>
      </c>
      <c r="G296" s="257">
        <v>124.98173132994</v>
      </c>
      <c r="H296" s="178"/>
      <c r="I296" s="173"/>
      <c r="J296" s="176"/>
    </row>
    <row r="297" spans="2:10">
      <c r="B297" s="235"/>
      <c r="C297" s="253" t="s">
        <v>434</v>
      </c>
      <c r="D297" s="235"/>
      <c r="E297" s="256">
        <v>247.99493344799862</v>
      </c>
      <c r="F297" s="255">
        <v>124.98173132994</v>
      </c>
      <c r="G297" s="257">
        <v>124.98173132994</v>
      </c>
      <c r="H297" s="178"/>
      <c r="I297" s="173"/>
      <c r="J297" s="176"/>
    </row>
    <row r="298" spans="2:10">
      <c r="B298" s="235"/>
      <c r="C298" s="253" t="s">
        <v>435</v>
      </c>
      <c r="D298" s="235"/>
      <c r="E298" s="256">
        <v>221.08185609600059</v>
      </c>
      <c r="F298" s="255">
        <v>124.98173132994</v>
      </c>
      <c r="G298" s="257">
        <v>124.98173132994</v>
      </c>
      <c r="H298" s="178"/>
      <c r="I298" s="173"/>
      <c r="J298" s="176"/>
    </row>
    <row r="299" spans="2:10">
      <c r="B299" s="235"/>
      <c r="C299" s="253" t="s">
        <v>436</v>
      </c>
      <c r="D299" s="235"/>
      <c r="E299" s="256">
        <v>211.49666788000064</v>
      </c>
      <c r="F299" s="255">
        <v>124.98173132994</v>
      </c>
      <c r="G299" s="257">
        <v>124.98173132994</v>
      </c>
      <c r="H299" s="178"/>
      <c r="I299" s="173"/>
      <c r="J299" s="176"/>
    </row>
    <row r="300" spans="2:10">
      <c r="B300" s="235"/>
      <c r="C300" s="253" t="s">
        <v>437</v>
      </c>
      <c r="D300" s="235"/>
      <c r="E300" s="256">
        <v>195.82711338799999</v>
      </c>
      <c r="F300" s="255">
        <v>124.98173132994</v>
      </c>
      <c r="G300" s="257">
        <v>124.98173132994</v>
      </c>
      <c r="H300" s="178"/>
      <c r="I300" s="173"/>
      <c r="J300" s="176"/>
    </row>
    <row r="301" spans="2:10">
      <c r="B301" s="235"/>
      <c r="C301" s="253" t="s">
        <v>438</v>
      </c>
      <c r="D301" s="235"/>
      <c r="E301" s="256">
        <v>189.65950698399868</v>
      </c>
      <c r="F301" s="255">
        <v>124.98173132994</v>
      </c>
      <c r="G301" s="257">
        <v>124.98173132994</v>
      </c>
      <c r="H301" s="178"/>
      <c r="I301" s="173"/>
      <c r="J301" s="176"/>
    </row>
    <row r="302" spans="2:10">
      <c r="B302" s="235"/>
      <c r="C302" s="253" t="s">
        <v>439</v>
      </c>
      <c r="D302" s="235"/>
      <c r="E302" s="256">
        <v>188.47121192400013</v>
      </c>
      <c r="F302" s="255">
        <v>124.98173132994</v>
      </c>
      <c r="G302" s="257">
        <v>124.98173132994</v>
      </c>
      <c r="H302" s="178"/>
      <c r="I302" s="173"/>
      <c r="J302" s="176"/>
    </row>
    <row r="303" spans="2:10">
      <c r="B303" s="235"/>
      <c r="C303" s="253" t="s">
        <v>440</v>
      </c>
      <c r="D303" s="235"/>
      <c r="E303" s="256">
        <v>206.04346000400139</v>
      </c>
      <c r="F303" s="255">
        <v>124.98173132994</v>
      </c>
      <c r="G303" s="257">
        <v>124.98173132994</v>
      </c>
      <c r="H303" s="178"/>
      <c r="I303" s="173"/>
      <c r="J303" s="176"/>
    </row>
    <row r="304" spans="2:10">
      <c r="B304" s="235"/>
      <c r="C304" s="253" t="s">
        <v>441</v>
      </c>
      <c r="D304" s="235"/>
      <c r="E304" s="256">
        <v>187.73323937799853</v>
      </c>
      <c r="F304" s="255">
        <v>124.98173132994</v>
      </c>
      <c r="G304" s="257">
        <v>124.98173132994</v>
      </c>
      <c r="H304" s="178"/>
      <c r="I304" s="173"/>
      <c r="J304" s="176"/>
    </row>
    <row r="305" spans="2:10">
      <c r="B305" s="235"/>
      <c r="C305" s="253" t="s">
        <v>442</v>
      </c>
      <c r="D305" s="235"/>
      <c r="E305" s="256">
        <v>172.92096333800154</v>
      </c>
      <c r="F305" s="255">
        <v>124.98173132994</v>
      </c>
      <c r="G305" s="257">
        <v>124.98173132994</v>
      </c>
      <c r="H305" s="178"/>
      <c r="I305" s="173"/>
      <c r="J305" s="176"/>
    </row>
    <row r="306" spans="2:10">
      <c r="B306" s="235"/>
      <c r="C306" s="253" t="s">
        <v>443</v>
      </c>
      <c r="D306" s="235"/>
      <c r="E306" s="256">
        <v>178.40271254399872</v>
      </c>
      <c r="F306" s="255">
        <v>124.98173132994</v>
      </c>
      <c r="G306" s="257">
        <v>124.98173132994</v>
      </c>
      <c r="H306" s="178"/>
      <c r="I306" s="173"/>
      <c r="J306" s="176"/>
    </row>
    <row r="307" spans="2:10">
      <c r="B307" s="235"/>
      <c r="C307" s="253" t="s">
        <v>444</v>
      </c>
      <c r="D307" s="235"/>
      <c r="E307" s="256">
        <v>184.24671902800131</v>
      </c>
      <c r="F307" s="255">
        <v>124.98173132994</v>
      </c>
      <c r="G307" s="257">
        <v>124.98173132994</v>
      </c>
      <c r="H307" s="178"/>
      <c r="I307" s="173"/>
      <c r="J307" s="176"/>
    </row>
    <row r="308" spans="2:10">
      <c r="B308" s="235" t="s">
        <v>445</v>
      </c>
      <c r="C308" s="253" t="s">
        <v>446</v>
      </c>
      <c r="D308" s="235"/>
      <c r="E308" s="256">
        <v>162.62139220799986</v>
      </c>
      <c r="F308" s="255">
        <v>106.79032108965163</v>
      </c>
      <c r="G308" s="257">
        <v>106.79032108965163</v>
      </c>
      <c r="H308" s="178"/>
      <c r="I308" s="173"/>
      <c r="J308" s="176"/>
    </row>
    <row r="309" spans="2:10">
      <c r="B309" s="254"/>
      <c r="C309" s="258" t="s">
        <v>447</v>
      </c>
      <c r="D309" s="254"/>
      <c r="E309" s="256">
        <v>129.33470725199848</v>
      </c>
      <c r="F309" s="256">
        <v>106.79032108965163</v>
      </c>
      <c r="G309" s="257">
        <v>106.79032108965163</v>
      </c>
      <c r="H309" s="172"/>
      <c r="I309" s="173"/>
      <c r="J309" s="176"/>
    </row>
    <row r="310" spans="2:10">
      <c r="B310" s="235"/>
      <c r="C310" s="253" t="s">
        <v>448</v>
      </c>
      <c r="D310" s="254"/>
      <c r="E310" s="256">
        <v>130.67415226000128</v>
      </c>
      <c r="F310" s="256">
        <v>106.79032108965163</v>
      </c>
      <c r="G310" s="257">
        <v>106.79032108965163</v>
      </c>
      <c r="H310" s="178"/>
      <c r="I310" s="173"/>
      <c r="J310" s="176"/>
    </row>
    <row r="311" spans="2:10">
      <c r="B311" s="235"/>
      <c r="C311" s="253" t="s">
        <v>449</v>
      </c>
      <c r="D311" s="235"/>
      <c r="E311" s="256">
        <v>133.53077605199883</v>
      </c>
      <c r="F311" s="255">
        <v>106.79032108965163</v>
      </c>
      <c r="G311" s="257">
        <v>106.79032108965163</v>
      </c>
      <c r="H311" s="178"/>
      <c r="I311" s="173"/>
      <c r="J311" s="176"/>
    </row>
    <row r="312" spans="2:10">
      <c r="B312" s="235"/>
      <c r="C312" s="253" t="s">
        <v>450</v>
      </c>
      <c r="D312" s="235"/>
      <c r="E312" s="256">
        <v>122.01502003200133</v>
      </c>
      <c r="F312" s="255">
        <v>106.79032108965163</v>
      </c>
      <c r="G312" s="257">
        <v>106.79032108965163</v>
      </c>
      <c r="H312" s="178"/>
      <c r="I312" s="173"/>
      <c r="J312" s="176"/>
    </row>
    <row r="313" spans="2:10">
      <c r="B313" s="235"/>
      <c r="C313" s="253" t="s">
        <v>451</v>
      </c>
      <c r="D313" s="235"/>
      <c r="E313" s="256">
        <v>137.70207570200012</v>
      </c>
      <c r="F313" s="255">
        <v>106.79032108965163</v>
      </c>
      <c r="G313" s="257">
        <v>106.79032108965163</v>
      </c>
      <c r="H313" s="178"/>
      <c r="I313" s="173"/>
      <c r="J313" s="176"/>
    </row>
    <row r="314" spans="2:10">
      <c r="B314" s="235"/>
      <c r="C314" s="253" t="s">
        <v>452</v>
      </c>
      <c r="D314" s="235"/>
      <c r="E314" s="256">
        <v>104.67893061999892</v>
      </c>
      <c r="F314" s="255">
        <v>106.79032108965163</v>
      </c>
      <c r="G314" s="257">
        <v>104.67893061999892</v>
      </c>
      <c r="H314" s="178"/>
      <c r="I314" s="173"/>
      <c r="J314" s="176"/>
    </row>
    <row r="315" spans="2:10">
      <c r="B315" s="235"/>
      <c r="C315" s="253" t="s">
        <v>453</v>
      </c>
      <c r="D315" s="235"/>
      <c r="E315" s="256">
        <v>144.64593666000002</v>
      </c>
      <c r="F315" s="255">
        <v>106.79032108965163</v>
      </c>
      <c r="G315" s="257">
        <v>106.79032108965163</v>
      </c>
      <c r="H315" s="178"/>
      <c r="I315" s="173"/>
      <c r="J315" s="176"/>
    </row>
    <row r="316" spans="2:10">
      <c r="B316" s="235"/>
      <c r="C316" s="253" t="s">
        <v>454</v>
      </c>
      <c r="D316" s="235"/>
      <c r="E316" s="256">
        <v>131.46211709399992</v>
      </c>
      <c r="F316" s="255">
        <v>106.79032108965163</v>
      </c>
      <c r="G316" s="257">
        <v>106.79032108965163</v>
      </c>
      <c r="H316" s="178"/>
      <c r="I316" s="173"/>
      <c r="J316" s="176"/>
    </row>
    <row r="317" spans="2:10">
      <c r="B317" s="235"/>
      <c r="C317" s="253" t="s">
        <v>455</v>
      </c>
      <c r="D317" s="235"/>
      <c r="E317" s="256">
        <v>120.06027501200124</v>
      </c>
      <c r="F317" s="255">
        <v>106.79032108965163</v>
      </c>
      <c r="G317" s="257">
        <v>106.79032108965163</v>
      </c>
      <c r="H317" s="178"/>
      <c r="I317" s="173"/>
      <c r="J317" s="176"/>
    </row>
    <row r="318" spans="2:10">
      <c r="B318" s="235"/>
      <c r="C318" s="253" t="s">
        <v>456</v>
      </c>
      <c r="D318" s="235"/>
      <c r="E318" s="256">
        <v>101.69412799999904</v>
      </c>
      <c r="F318" s="255">
        <v>106.79032108965163</v>
      </c>
      <c r="G318" s="257">
        <v>101.69412799999904</v>
      </c>
      <c r="H318" s="178"/>
      <c r="I318" s="173"/>
      <c r="J318" s="176"/>
    </row>
    <row r="319" spans="2:10">
      <c r="B319" s="235"/>
      <c r="C319" s="253" t="s">
        <v>457</v>
      </c>
      <c r="D319" s="235"/>
      <c r="E319" s="256">
        <v>136.71276595999944</v>
      </c>
      <c r="F319" s="255">
        <v>106.79032108965163</v>
      </c>
      <c r="G319" s="257">
        <v>106.79032108965163</v>
      </c>
      <c r="H319" s="178"/>
      <c r="I319" s="173"/>
      <c r="J319" s="176"/>
    </row>
    <row r="320" spans="2:10">
      <c r="B320" s="235"/>
      <c r="C320" s="253" t="s">
        <v>458</v>
      </c>
      <c r="D320" s="235"/>
      <c r="E320" s="256">
        <v>128.57641445799976</v>
      </c>
      <c r="F320" s="255">
        <v>106.79032108965163</v>
      </c>
      <c r="G320" s="257">
        <v>106.79032108965163</v>
      </c>
      <c r="H320" s="178"/>
      <c r="I320" s="173"/>
      <c r="J320" s="176"/>
    </row>
    <row r="321" spans="2:10">
      <c r="B321" s="235"/>
      <c r="C321" s="253" t="s">
        <v>459</v>
      </c>
      <c r="D321" s="235"/>
      <c r="E321" s="256">
        <v>129.40926332800001</v>
      </c>
      <c r="F321" s="255">
        <v>106.79032108965163</v>
      </c>
      <c r="G321" s="257">
        <v>106.79032108965163</v>
      </c>
      <c r="H321" s="178"/>
      <c r="I321" s="173"/>
      <c r="J321" s="176"/>
    </row>
    <row r="322" spans="2:10">
      <c r="B322" s="235"/>
      <c r="C322" s="253" t="s">
        <v>460</v>
      </c>
      <c r="D322" s="235"/>
      <c r="E322" s="256">
        <v>99.633403692001764</v>
      </c>
      <c r="F322" s="255">
        <v>106.79032108965163</v>
      </c>
      <c r="G322" s="257">
        <v>99.633403692001764</v>
      </c>
      <c r="H322" s="178"/>
      <c r="I322" s="173" t="s">
        <v>129</v>
      </c>
      <c r="J322" s="176">
        <v>106.79032108965163</v>
      </c>
    </row>
    <row r="323" spans="2:10">
      <c r="B323" s="235"/>
      <c r="C323" s="253" t="s">
        <v>461</v>
      </c>
      <c r="D323" s="235"/>
      <c r="E323" s="256">
        <v>89.53252367199832</v>
      </c>
      <c r="F323" s="255">
        <v>106.79032108965163</v>
      </c>
      <c r="G323" s="257">
        <v>89.53252367199832</v>
      </c>
      <c r="H323" s="178"/>
      <c r="I323" s="173"/>
      <c r="J323" s="176"/>
    </row>
    <row r="324" spans="2:10">
      <c r="B324" s="235"/>
      <c r="C324" s="253" t="s">
        <v>462</v>
      </c>
      <c r="D324" s="235"/>
      <c r="E324" s="256">
        <v>87.690675502001014</v>
      </c>
      <c r="F324" s="255">
        <v>106.79032108965163</v>
      </c>
      <c r="G324" s="257">
        <v>87.690675502001014</v>
      </c>
      <c r="H324" s="178"/>
      <c r="I324" s="173"/>
      <c r="J324" s="176"/>
    </row>
    <row r="325" spans="2:10">
      <c r="B325" s="235"/>
      <c r="C325" s="253" t="s">
        <v>463</v>
      </c>
      <c r="D325" s="235"/>
      <c r="E325" s="256">
        <v>85.365028687999157</v>
      </c>
      <c r="F325" s="255">
        <v>106.79032108965163</v>
      </c>
      <c r="G325" s="257">
        <v>85.365028687999157</v>
      </c>
      <c r="H325" s="178"/>
      <c r="I325" s="173"/>
      <c r="J325" s="176"/>
    </row>
    <row r="326" spans="2:10">
      <c r="B326" s="235"/>
      <c r="C326" s="253" t="s">
        <v>464</v>
      </c>
      <c r="D326" s="235"/>
      <c r="E326" s="256">
        <v>106.91501158400048</v>
      </c>
      <c r="F326" s="255">
        <v>106.79032108965163</v>
      </c>
      <c r="G326" s="257">
        <v>106.79032108965163</v>
      </c>
      <c r="H326" s="178"/>
      <c r="I326" s="173"/>
      <c r="J326" s="176"/>
    </row>
    <row r="327" spans="2:10">
      <c r="B327" s="235"/>
      <c r="C327" s="253" t="s">
        <v>465</v>
      </c>
      <c r="D327" s="235"/>
      <c r="E327" s="256">
        <v>94.498085524000132</v>
      </c>
      <c r="F327" s="255">
        <v>106.79032108965163</v>
      </c>
      <c r="G327" s="257">
        <v>94.498085524000132</v>
      </c>
      <c r="H327" s="178"/>
      <c r="I327" s="173"/>
      <c r="J327" s="176"/>
    </row>
    <row r="328" spans="2:10">
      <c r="B328" s="235"/>
      <c r="C328" s="253" t="s">
        <v>466</v>
      </c>
      <c r="D328" s="235"/>
      <c r="E328" s="256">
        <v>111.66420437600006</v>
      </c>
      <c r="F328" s="255">
        <v>106.79032108965163</v>
      </c>
      <c r="G328" s="257">
        <v>106.79032108965163</v>
      </c>
      <c r="H328" s="178"/>
      <c r="I328" s="173"/>
      <c r="J328" s="176"/>
    </row>
    <row r="329" spans="2:10">
      <c r="B329" s="235"/>
      <c r="C329" s="253" t="s">
        <v>467</v>
      </c>
      <c r="D329" s="235"/>
      <c r="E329" s="256">
        <v>105.49031820600081</v>
      </c>
      <c r="F329" s="255">
        <v>106.79032108965163</v>
      </c>
      <c r="G329" s="257">
        <v>105.49031820600081</v>
      </c>
      <c r="H329" s="178"/>
      <c r="I329" s="173"/>
      <c r="J329" s="176"/>
    </row>
    <row r="330" spans="2:10">
      <c r="B330" s="235"/>
      <c r="C330" s="253" t="s">
        <v>468</v>
      </c>
      <c r="D330" s="235"/>
      <c r="E330" s="256">
        <v>86.771898835999281</v>
      </c>
      <c r="F330" s="255">
        <v>106.79032108965163</v>
      </c>
      <c r="G330" s="257">
        <v>86.771898835999281</v>
      </c>
      <c r="H330" s="178"/>
      <c r="I330" s="173"/>
      <c r="J330" s="176"/>
    </row>
    <row r="331" spans="2:10">
      <c r="B331" s="235"/>
      <c r="C331" s="253" t="s">
        <v>469</v>
      </c>
      <c r="D331" s="235"/>
      <c r="E331" s="256">
        <v>113.33406326600067</v>
      </c>
      <c r="F331" s="255">
        <v>106.79032108965163</v>
      </c>
      <c r="G331" s="257">
        <v>106.79032108965163</v>
      </c>
      <c r="H331" s="178"/>
      <c r="I331" s="173"/>
      <c r="J331" s="176"/>
    </row>
    <row r="332" spans="2:10">
      <c r="B332" s="235"/>
      <c r="C332" s="253" t="s">
        <v>470</v>
      </c>
      <c r="D332" s="235"/>
      <c r="E332" s="256">
        <v>105.60525400799881</v>
      </c>
      <c r="F332" s="255">
        <v>106.79032108965163</v>
      </c>
      <c r="G332" s="257">
        <v>105.60525400799881</v>
      </c>
      <c r="H332" s="178"/>
      <c r="I332" s="173"/>
      <c r="J332" s="176"/>
    </row>
    <row r="333" spans="2:10">
      <c r="B333" s="235"/>
      <c r="C333" s="253" t="s">
        <v>471</v>
      </c>
      <c r="D333" s="235"/>
      <c r="E333" s="256">
        <v>133.78903350000027</v>
      </c>
      <c r="F333" s="255">
        <v>106.79032108965163</v>
      </c>
      <c r="G333" s="257">
        <v>106.79032108965163</v>
      </c>
      <c r="H333" s="178"/>
      <c r="I333" s="173"/>
      <c r="J333" s="176"/>
    </row>
    <row r="334" spans="2:10">
      <c r="B334" s="235"/>
      <c r="C334" s="253" t="s">
        <v>472</v>
      </c>
      <c r="D334" s="235"/>
      <c r="E334" s="256">
        <v>111.33093025200046</v>
      </c>
      <c r="F334" s="255">
        <v>106.79032108965163</v>
      </c>
      <c r="G334" s="257">
        <v>106.79032108965163</v>
      </c>
      <c r="H334" s="178"/>
      <c r="I334" s="173"/>
      <c r="J334" s="176"/>
    </row>
    <row r="335" spans="2:10">
      <c r="B335" s="235"/>
      <c r="C335" s="253" t="s">
        <v>473</v>
      </c>
      <c r="D335" s="235"/>
      <c r="E335" s="256">
        <v>131.28679254600058</v>
      </c>
      <c r="F335" s="255">
        <v>106.79032108965163</v>
      </c>
      <c r="G335" s="257">
        <v>106.79032108965163</v>
      </c>
      <c r="H335" s="178"/>
      <c r="I335" s="173"/>
      <c r="J335" s="176"/>
    </row>
    <row r="336" spans="2:10">
      <c r="B336" s="235"/>
      <c r="C336" s="253" t="s">
        <v>474</v>
      </c>
      <c r="D336" s="235"/>
      <c r="E336" s="256">
        <v>195.54347330799871</v>
      </c>
      <c r="F336" s="255">
        <v>106.79032108965163</v>
      </c>
      <c r="G336" s="257">
        <v>106.79032108965163</v>
      </c>
      <c r="H336" s="178"/>
      <c r="I336" s="173"/>
      <c r="J336" s="176"/>
    </row>
    <row r="337" spans="2:10">
      <c r="B337" s="235"/>
      <c r="C337" s="253" t="s">
        <v>475</v>
      </c>
      <c r="D337" s="235"/>
      <c r="E337" s="256">
        <v>100.98178129200043</v>
      </c>
      <c r="F337" s="255">
        <v>106.79032108965163</v>
      </c>
      <c r="G337" s="257">
        <v>100.98178129200043</v>
      </c>
      <c r="H337" s="178"/>
      <c r="I337" s="173"/>
      <c r="J337" s="176"/>
    </row>
    <row r="338" spans="2:10">
      <c r="B338" s="235"/>
      <c r="C338" s="253" t="s">
        <v>476</v>
      </c>
      <c r="D338" s="235"/>
      <c r="E338" s="256">
        <v>133.8371004339995</v>
      </c>
      <c r="F338" s="255">
        <v>106.79032108965163</v>
      </c>
      <c r="G338" s="257">
        <v>106.79032108965163</v>
      </c>
      <c r="H338" s="178"/>
      <c r="I338" s="173"/>
      <c r="J338" s="176"/>
    </row>
    <row r="339" spans="2:10">
      <c r="B339" s="254" t="s">
        <v>477</v>
      </c>
      <c r="C339" s="258" t="s">
        <v>478</v>
      </c>
      <c r="D339" s="254"/>
      <c r="E339" s="256">
        <v>132.96366703799978</v>
      </c>
      <c r="F339" s="256">
        <v>64.364342968573325</v>
      </c>
      <c r="G339" s="257">
        <v>64.364342968573325</v>
      </c>
      <c r="H339" s="172"/>
      <c r="I339" s="173"/>
      <c r="J339" s="176"/>
    </row>
    <row r="340" spans="2:10">
      <c r="B340" s="235"/>
      <c r="C340" s="253" t="s">
        <v>479</v>
      </c>
      <c r="D340" s="254"/>
      <c r="E340" s="256">
        <v>110.02470957600039</v>
      </c>
      <c r="F340" s="257">
        <v>64.364342968573325</v>
      </c>
      <c r="G340" s="257">
        <v>64.364342968573325</v>
      </c>
      <c r="H340" s="178"/>
      <c r="I340" s="173"/>
      <c r="J340" s="176"/>
    </row>
    <row r="341" spans="2:10">
      <c r="B341" s="235"/>
      <c r="C341" s="253" t="s">
        <v>480</v>
      </c>
      <c r="D341" s="235"/>
      <c r="E341" s="256">
        <v>132.97998542200034</v>
      </c>
      <c r="F341" s="257">
        <v>64.364342968573325</v>
      </c>
      <c r="G341" s="257">
        <v>64.364342968573325</v>
      </c>
      <c r="H341" s="178"/>
      <c r="I341" s="173"/>
      <c r="J341" s="176"/>
    </row>
    <row r="342" spans="2:10">
      <c r="B342" s="235"/>
      <c r="C342" s="253" t="s">
        <v>481</v>
      </c>
      <c r="D342" s="235"/>
      <c r="E342" s="256">
        <v>124.64686112600039</v>
      </c>
      <c r="F342" s="257">
        <v>64.364342968573325</v>
      </c>
      <c r="G342" s="257">
        <v>64.364342968573325</v>
      </c>
      <c r="H342" s="178"/>
      <c r="I342" s="173"/>
      <c r="J342" s="176"/>
    </row>
    <row r="343" spans="2:10">
      <c r="B343" s="235"/>
      <c r="C343" s="253" t="s">
        <v>482</v>
      </c>
      <c r="D343" s="235"/>
      <c r="E343" s="256">
        <v>107.88153764799873</v>
      </c>
      <c r="F343" s="257">
        <v>64.364342968573325</v>
      </c>
      <c r="G343" s="257">
        <v>64.364342968573325</v>
      </c>
      <c r="H343" s="178"/>
      <c r="I343" s="173"/>
      <c r="J343" s="176"/>
    </row>
    <row r="344" spans="2:10">
      <c r="B344" s="235"/>
      <c r="C344" s="253" t="s">
        <v>483</v>
      </c>
      <c r="D344" s="235"/>
      <c r="E344" s="256">
        <v>151.11151027200125</v>
      </c>
      <c r="F344" s="257">
        <v>64.364342968573325</v>
      </c>
      <c r="G344" s="257">
        <v>64.364342968573325</v>
      </c>
      <c r="H344" s="178"/>
      <c r="I344" s="173"/>
      <c r="J344" s="176"/>
    </row>
    <row r="345" spans="2:10">
      <c r="B345" s="235"/>
      <c r="C345" s="253" t="s">
        <v>484</v>
      </c>
      <c r="D345" s="235"/>
      <c r="E345" s="256">
        <v>121.60062815199908</v>
      </c>
      <c r="F345" s="257">
        <v>64.364342968573325</v>
      </c>
      <c r="G345" s="257">
        <v>64.364342968573325</v>
      </c>
      <c r="H345" s="178"/>
      <c r="I345" s="173"/>
      <c r="J345" s="176"/>
    </row>
    <row r="346" spans="2:10">
      <c r="B346" s="235"/>
      <c r="C346" s="253" t="s">
        <v>485</v>
      </c>
      <c r="D346" s="235"/>
      <c r="E346" s="256">
        <v>155.11982997000078</v>
      </c>
      <c r="F346" s="257">
        <v>64.364342968573325</v>
      </c>
      <c r="G346" s="257">
        <v>64.364342968573325</v>
      </c>
      <c r="H346" s="178"/>
      <c r="I346" s="173"/>
      <c r="J346" s="176"/>
    </row>
    <row r="347" spans="2:10">
      <c r="B347" s="235"/>
      <c r="C347" s="253" t="s">
        <v>486</v>
      </c>
      <c r="D347" s="235"/>
      <c r="E347" s="256">
        <v>156.27977458999919</v>
      </c>
      <c r="F347" s="257">
        <v>64.364342968573325</v>
      </c>
      <c r="G347" s="257">
        <v>64.364342968573325</v>
      </c>
      <c r="H347" s="178"/>
      <c r="I347" s="173"/>
      <c r="J347" s="176"/>
    </row>
    <row r="348" spans="2:10">
      <c r="B348" s="235"/>
      <c r="C348" s="253" t="s">
        <v>487</v>
      </c>
      <c r="D348" s="235"/>
      <c r="E348" s="256">
        <v>159.36620024999965</v>
      </c>
      <c r="F348" s="257">
        <v>64.364342968573325</v>
      </c>
      <c r="G348" s="257">
        <v>64.364342968573325</v>
      </c>
      <c r="H348" s="178"/>
      <c r="I348" s="173"/>
      <c r="J348" s="176"/>
    </row>
    <row r="349" spans="2:10">
      <c r="B349" s="235"/>
      <c r="C349" s="253" t="s">
        <v>488</v>
      </c>
      <c r="D349" s="235"/>
      <c r="E349" s="256">
        <v>172.01672285200101</v>
      </c>
      <c r="F349" s="257">
        <v>64.364342968573325</v>
      </c>
      <c r="G349" s="257">
        <v>64.364342968573325</v>
      </c>
      <c r="H349" s="178"/>
      <c r="I349" s="173"/>
      <c r="J349" s="176"/>
    </row>
    <row r="350" spans="2:10">
      <c r="B350" s="235"/>
      <c r="C350" s="253" t="s">
        <v>489</v>
      </c>
      <c r="D350" s="235"/>
      <c r="E350" s="256">
        <v>141.66421100799982</v>
      </c>
      <c r="F350" s="257">
        <v>64.364342968573325</v>
      </c>
      <c r="G350" s="257">
        <v>64.364342968573325</v>
      </c>
      <c r="H350" s="178"/>
      <c r="I350" s="173"/>
      <c r="J350" s="176"/>
    </row>
    <row r="351" spans="2:10">
      <c r="B351" s="235"/>
      <c r="C351" s="253" t="s">
        <v>490</v>
      </c>
      <c r="D351" s="235"/>
      <c r="E351" s="256">
        <v>133.43487626200044</v>
      </c>
      <c r="F351" s="257">
        <v>64.364342968573325</v>
      </c>
      <c r="G351" s="257">
        <v>64.364342968573325</v>
      </c>
      <c r="H351" s="178"/>
      <c r="I351" s="173"/>
      <c r="J351" s="176"/>
    </row>
    <row r="352" spans="2:10">
      <c r="B352" s="235"/>
      <c r="C352" s="253" t="s">
        <v>491</v>
      </c>
      <c r="D352" s="235"/>
      <c r="E352" s="256">
        <v>154.90469182799879</v>
      </c>
      <c r="F352" s="257">
        <v>64.364342968573325</v>
      </c>
      <c r="G352" s="257">
        <v>64.364342968573325</v>
      </c>
      <c r="H352" s="178"/>
      <c r="I352" s="173"/>
      <c r="J352" s="176"/>
    </row>
    <row r="353" spans="2:10">
      <c r="B353" s="235"/>
      <c r="C353" s="253" t="s">
        <v>492</v>
      </c>
      <c r="D353" s="235"/>
      <c r="E353" s="256">
        <v>126.21470540400162</v>
      </c>
      <c r="F353" s="257">
        <v>64.364342968573325</v>
      </c>
      <c r="G353" s="257">
        <v>64.364342968573325</v>
      </c>
      <c r="H353" s="178"/>
      <c r="I353" s="173" t="s">
        <v>121</v>
      </c>
      <c r="J353" s="176">
        <v>64.364342968573325</v>
      </c>
    </row>
    <row r="354" spans="2:10">
      <c r="B354" s="235"/>
      <c r="C354" s="253" t="s">
        <v>493</v>
      </c>
      <c r="D354" s="235"/>
      <c r="E354" s="256">
        <v>134.77780512799947</v>
      </c>
      <c r="F354" s="257">
        <v>64.364342968573325</v>
      </c>
      <c r="G354" s="257">
        <v>64.364342968573325</v>
      </c>
      <c r="H354" s="178"/>
      <c r="I354" s="173"/>
      <c r="J354" s="176"/>
    </row>
    <row r="355" spans="2:10">
      <c r="B355" s="235"/>
      <c r="C355" s="253" t="s">
        <v>494</v>
      </c>
      <c r="D355" s="235"/>
      <c r="E355" s="256">
        <v>102.05139265599894</v>
      </c>
      <c r="F355" s="257">
        <v>64.364342968573325</v>
      </c>
      <c r="G355" s="257">
        <v>64.364342968573325</v>
      </c>
      <c r="H355" s="178"/>
      <c r="I355" s="173"/>
      <c r="J355" s="176"/>
    </row>
    <row r="356" spans="2:10">
      <c r="B356" s="235"/>
      <c r="C356" s="253" t="s">
        <v>495</v>
      </c>
      <c r="D356" s="235"/>
      <c r="E356" s="256">
        <v>132.33437980799994</v>
      </c>
      <c r="F356" s="257">
        <v>64.364342968573325</v>
      </c>
      <c r="G356" s="257">
        <v>64.364342968573325</v>
      </c>
      <c r="H356" s="178"/>
      <c r="I356" s="173"/>
      <c r="J356" s="176"/>
    </row>
    <row r="357" spans="2:10">
      <c r="B357" s="235"/>
      <c r="C357" s="253" t="s">
        <v>496</v>
      </c>
      <c r="D357" s="235"/>
      <c r="E357" s="256">
        <v>94.171101128000387</v>
      </c>
      <c r="F357" s="257">
        <v>64.364342968573325</v>
      </c>
      <c r="G357" s="257">
        <v>64.364342968573325</v>
      </c>
      <c r="H357" s="178"/>
      <c r="I357" s="173"/>
      <c r="J357" s="176"/>
    </row>
    <row r="358" spans="2:10">
      <c r="B358" s="235"/>
      <c r="C358" s="253" t="s">
        <v>497</v>
      </c>
      <c r="D358" s="235"/>
      <c r="E358" s="256">
        <v>98.795849891999765</v>
      </c>
      <c r="F358" s="257">
        <v>64.364342968573325</v>
      </c>
      <c r="G358" s="257">
        <v>64.364342968573325</v>
      </c>
      <c r="H358" s="178"/>
      <c r="I358" s="173"/>
      <c r="J358" s="176"/>
    </row>
    <row r="359" spans="2:10">
      <c r="B359" s="235"/>
      <c r="C359" s="253" t="s">
        <v>498</v>
      </c>
      <c r="D359" s="235"/>
      <c r="E359" s="256">
        <v>94.224907864000983</v>
      </c>
      <c r="F359" s="257">
        <v>64.364342968573325</v>
      </c>
      <c r="G359" s="257">
        <v>64.364342968573325</v>
      </c>
      <c r="H359" s="178"/>
      <c r="I359" s="173"/>
      <c r="J359" s="176"/>
    </row>
    <row r="360" spans="2:10">
      <c r="B360" s="235"/>
      <c r="C360" s="253" t="s">
        <v>499</v>
      </c>
      <c r="D360" s="235"/>
      <c r="E360" s="256">
        <v>97.469921735998838</v>
      </c>
      <c r="F360" s="257">
        <v>64.364342968573325</v>
      </c>
      <c r="G360" s="257">
        <v>64.364342968573325</v>
      </c>
      <c r="H360" s="178"/>
      <c r="I360" s="173"/>
      <c r="J360" s="176"/>
    </row>
    <row r="361" spans="2:10">
      <c r="B361" s="235"/>
      <c r="C361" s="253" t="s">
        <v>500</v>
      </c>
      <c r="D361" s="235"/>
      <c r="E361" s="256">
        <v>69.649160008001445</v>
      </c>
      <c r="F361" s="257">
        <v>64.364342968573325</v>
      </c>
      <c r="G361" s="257">
        <v>64.364342968573325</v>
      </c>
      <c r="H361" s="178"/>
      <c r="I361" s="173"/>
      <c r="J361" s="176"/>
    </row>
    <row r="362" spans="2:10">
      <c r="B362" s="235"/>
      <c r="C362" s="253" t="s">
        <v>501</v>
      </c>
      <c r="D362" s="235"/>
      <c r="E362" s="256">
        <v>80.367859501998751</v>
      </c>
      <c r="F362" s="257">
        <v>64.364342968573325</v>
      </c>
      <c r="G362" s="257">
        <v>64.364342968573325</v>
      </c>
      <c r="H362" s="178"/>
      <c r="I362" s="173"/>
      <c r="J362" s="176"/>
    </row>
    <row r="363" spans="2:10">
      <c r="B363" s="235"/>
      <c r="C363" s="253" t="s">
        <v>502</v>
      </c>
      <c r="D363" s="235"/>
      <c r="E363" s="256">
        <v>98.901564599999816</v>
      </c>
      <c r="F363" s="257">
        <v>64.364342968573325</v>
      </c>
      <c r="G363" s="257">
        <v>64.364342968573325</v>
      </c>
      <c r="H363" s="178"/>
      <c r="I363" s="173"/>
      <c r="J363" s="176"/>
    </row>
    <row r="364" spans="2:10">
      <c r="B364" s="235"/>
      <c r="C364" s="253" t="s">
        <v>503</v>
      </c>
      <c r="D364" s="235"/>
      <c r="E364" s="256">
        <v>80.19735024600098</v>
      </c>
      <c r="F364" s="257">
        <v>64.364342968573325</v>
      </c>
      <c r="G364" s="257">
        <v>64.364342968573325</v>
      </c>
      <c r="H364" s="178"/>
      <c r="I364" s="173"/>
      <c r="J364" s="176"/>
    </row>
    <row r="365" spans="2:10">
      <c r="B365" s="235"/>
      <c r="C365" s="253" t="s">
        <v>504</v>
      </c>
      <c r="D365" s="235"/>
      <c r="E365" s="256">
        <v>70.425872656000195</v>
      </c>
      <c r="F365" s="257">
        <v>64.364342968573325</v>
      </c>
      <c r="G365" s="257">
        <v>64.364342968573325</v>
      </c>
      <c r="H365" s="178"/>
      <c r="I365" s="173"/>
      <c r="J365" s="176"/>
    </row>
    <row r="366" spans="2:10">
      <c r="B366" s="235"/>
      <c r="C366" s="253" t="s">
        <v>505</v>
      </c>
      <c r="D366" s="235"/>
      <c r="E366" s="256">
        <v>74.987692204000325</v>
      </c>
      <c r="F366" s="257">
        <v>64.364342968573325</v>
      </c>
      <c r="G366" s="257">
        <v>64.364342968573325</v>
      </c>
      <c r="H366" s="178"/>
      <c r="I366" s="173"/>
      <c r="J366" s="176"/>
    </row>
    <row r="367" spans="2:10">
      <c r="B367" s="235"/>
      <c r="C367" s="253" t="s">
        <v>506</v>
      </c>
      <c r="D367" s="235"/>
      <c r="E367" s="256">
        <v>83.4291574979991</v>
      </c>
      <c r="F367" s="257">
        <v>64.364342968573325</v>
      </c>
      <c r="G367" s="257">
        <v>64.364342968573325</v>
      </c>
      <c r="H367" s="178"/>
      <c r="I367" s="173"/>
      <c r="J367" s="176"/>
    </row>
    <row r="368" spans="2:10">
      <c r="B368" s="235"/>
      <c r="C368" s="253" t="s">
        <v>507</v>
      </c>
      <c r="D368" s="235"/>
      <c r="E368" s="256">
        <v>93.082309259999334</v>
      </c>
      <c r="F368" s="257">
        <v>64.364342968573325</v>
      </c>
      <c r="G368" s="257">
        <v>64.364342968573325</v>
      </c>
      <c r="H368" s="178"/>
      <c r="I368" s="173"/>
      <c r="J368" s="176"/>
    </row>
    <row r="369" spans="2:10">
      <c r="B369" s="254" t="s">
        <v>508</v>
      </c>
      <c r="C369" s="258" t="s">
        <v>509</v>
      </c>
      <c r="D369" s="254"/>
      <c r="E369" s="256">
        <v>47.918767141500844</v>
      </c>
      <c r="F369" s="256">
        <v>28.016997662909688</v>
      </c>
      <c r="G369" s="256">
        <v>28.016997662909688</v>
      </c>
      <c r="H369" s="172"/>
      <c r="I369" s="173"/>
      <c r="J369" s="176"/>
    </row>
    <row r="370" spans="2:10">
      <c r="B370" s="235"/>
      <c r="C370" s="253" t="s">
        <v>510</v>
      </c>
      <c r="D370" s="254"/>
      <c r="E370" s="256">
        <v>71.52356714150082</v>
      </c>
      <c r="F370" s="256">
        <v>28.016997662909688</v>
      </c>
      <c r="G370" s="257">
        <v>28.016997662909688</v>
      </c>
      <c r="H370" s="178"/>
      <c r="I370" s="173"/>
      <c r="J370" s="176"/>
    </row>
    <row r="371" spans="2:10">
      <c r="B371" s="235"/>
      <c r="C371" s="253" t="s">
        <v>511</v>
      </c>
      <c r="D371" s="235"/>
      <c r="E371" s="256">
        <v>94.132367141500822</v>
      </c>
      <c r="F371" s="256">
        <v>28.016997662909688</v>
      </c>
      <c r="G371" s="257">
        <v>28.016997662909688</v>
      </c>
      <c r="H371" s="178"/>
      <c r="I371" s="173"/>
      <c r="J371" s="176"/>
    </row>
    <row r="372" spans="2:10">
      <c r="B372" s="235"/>
      <c r="C372" s="253" t="s">
        <v>512</v>
      </c>
      <c r="D372" s="235"/>
      <c r="E372" s="256">
        <v>71.418937419039992</v>
      </c>
      <c r="F372" s="256">
        <v>28.016997662909688</v>
      </c>
      <c r="G372" s="257">
        <v>28.016997662909688</v>
      </c>
      <c r="H372" s="178"/>
      <c r="I372" s="173"/>
      <c r="J372" s="176"/>
    </row>
    <row r="373" spans="2:10">
      <c r="B373" s="235"/>
      <c r="C373" s="253" t="s">
        <v>513</v>
      </c>
      <c r="D373" s="235"/>
      <c r="E373" s="256">
        <v>67.494737419040007</v>
      </c>
      <c r="F373" s="256">
        <v>28.016997662909688</v>
      </c>
      <c r="G373" s="257">
        <v>28.016997662909688</v>
      </c>
      <c r="H373" s="178"/>
      <c r="I373" s="173"/>
      <c r="J373" s="176"/>
    </row>
    <row r="374" spans="2:10">
      <c r="B374" s="235"/>
      <c r="C374" s="253" t="s">
        <v>514</v>
      </c>
      <c r="D374" s="235"/>
      <c r="E374" s="256">
        <v>70.248237419039995</v>
      </c>
      <c r="F374" s="256">
        <v>28.016997662909688</v>
      </c>
      <c r="G374" s="257">
        <v>28.016997662909688</v>
      </c>
      <c r="H374" s="178"/>
      <c r="I374" s="173"/>
      <c r="J374" s="176"/>
    </row>
    <row r="375" spans="2:10">
      <c r="B375" s="235"/>
      <c r="C375" s="253" t="s">
        <v>515</v>
      </c>
      <c r="D375" s="235"/>
      <c r="E375" s="256">
        <v>39.271437419039991</v>
      </c>
      <c r="F375" s="256">
        <v>28.016997662909688</v>
      </c>
      <c r="G375" s="257">
        <v>28.016997662909688</v>
      </c>
      <c r="H375" s="178"/>
      <c r="I375" s="173"/>
      <c r="J375" s="176"/>
    </row>
    <row r="376" spans="2:10">
      <c r="B376" s="235"/>
      <c r="C376" s="253" t="s">
        <v>516</v>
      </c>
      <c r="D376" s="235"/>
      <c r="E376" s="256">
        <v>29.003737419039993</v>
      </c>
      <c r="F376" s="256">
        <v>28.016997662909688</v>
      </c>
      <c r="G376" s="257">
        <v>28.016997662909688</v>
      </c>
      <c r="H376" s="178"/>
      <c r="I376" s="173"/>
      <c r="J376" s="176"/>
    </row>
    <row r="377" spans="2:10">
      <c r="B377" s="235"/>
      <c r="C377" s="253" t="s">
        <v>517</v>
      </c>
      <c r="D377" s="235"/>
      <c r="E377" s="256">
        <v>58.524637419039998</v>
      </c>
      <c r="F377" s="256">
        <v>28.016997662909688</v>
      </c>
      <c r="G377" s="257">
        <v>28.016997662909688</v>
      </c>
      <c r="H377" s="178"/>
      <c r="I377" s="173"/>
      <c r="J377" s="176"/>
    </row>
    <row r="378" spans="2:10">
      <c r="B378" s="235"/>
      <c r="C378" s="253" t="s">
        <v>518</v>
      </c>
      <c r="D378" s="235"/>
      <c r="E378" s="256">
        <v>66.084537419039989</v>
      </c>
      <c r="F378" s="256">
        <v>28.016997662909688</v>
      </c>
      <c r="G378" s="257">
        <v>28.016997662909688</v>
      </c>
      <c r="H378" s="178"/>
      <c r="I378" s="173"/>
      <c r="J378" s="176"/>
    </row>
    <row r="379" spans="2:10">
      <c r="B379" s="235"/>
      <c r="C379" s="253" t="s">
        <v>519</v>
      </c>
      <c r="D379" s="235"/>
      <c r="E379" s="256">
        <v>64.746679237194499</v>
      </c>
      <c r="F379" s="256">
        <v>28.016997662909688</v>
      </c>
      <c r="G379" s="257">
        <v>28.016997662909688</v>
      </c>
      <c r="H379" s="178"/>
      <c r="I379" s="173"/>
      <c r="J379" s="176"/>
    </row>
    <row r="380" spans="2:10">
      <c r="B380" s="235"/>
      <c r="C380" s="253" t="s">
        <v>520</v>
      </c>
      <c r="D380" s="235"/>
      <c r="E380" s="256">
        <v>61.6882792371945</v>
      </c>
      <c r="F380" s="256">
        <v>28.016997662909688</v>
      </c>
      <c r="G380" s="257">
        <v>28.016997662909688</v>
      </c>
      <c r="H380" s="178"/>
      <c r="I380" s="173"/>
      <c r="J380" s="176"/>
    </row>
    <row r="381" spans="2:10">
      <c r="B381" s="235"/>
      <c r="C381" s="253" t="s">
        <v>521</v>
      </c>
      <c r="D381" s="235"/>
      <c r="E381" s="256">
        <v>52.137179237194502</v>
      </c>
      <c r="F381" s="256">
        <v>28.016997662909688</v>
      </c>
      <c r="G381" s="257">
        <v>28.016997662909688</v>
      </c>
      <c r="H381" s="178"/>
      <c r="I381" s="173"/>
      <c r="J381" s="176"/>
    </row>
    <row r="382" spans="2:10">
      <c r="B382" s="235"/>
      <c r="C382" s="253" t="s">
        <v>522</v>
      </c>
      <c r="D382" s="235"/>
      <c r="E382" s="256">
        <v>35.245979237194504</v>
      </c>
      <c r="F382" s="256">
        <v>28.016997662909688</v>
      </c>
      <c r="G382" s="257">
        <v>28.016997662909688</v>
      </c>
      <c r="H382" s="178"/>
      <c r="I382" s="173"/>
      <c r="J382" s="176"/>
    </row>
    <row r="383" spans="2:10">
      <c r="B383" s="235"/>
      <c r="C383" s="253" t="s">
        <v>523</v>
      </c>
      <c r="D383" s="235"/>
      <c r="E383" s="256">
        <v>22.026379237194501</v>
      </c>
      <c r="F383" s="256">
        <v>28.016997662909688</v>
      </c>
      <c r="G383" s="257">
        <v>22.026379237194501</v>
      </c>
      <c r="H383" s="178"/>
      <c r="I383" s="173" t="s">
        <v>121</v>
      </c>
      <c r="J383" s="176">
        <v>28.016997662909688</v>
      </c>
    </row>
    <row r="384" spans="2:10">
      <c r="B384" s="235"/>
      <c r="C384" s="253" t="s">
        <v>524</v>
      </c>
      <c r="D384" s="235"/>
      <c r="E384" s="256">
        <v>31.603479237194509</v>
      </c>
      <c r="F384" s="256">
        <v>28.016997662909688</v>
      </c>
      <c r="G384" s="257">
        <v>28.016997662909688</v>
      </c>
      <c r="H384" s="178"/>
      <c r="I384" s="173"/>
      <c r="J384" s="176"/>
    </row>
    <row r="385" spans="2:10">
      <c r="B385" s="235"/>
      <c r="C385" s="253" t="s">
        <v>525</v>
      </c>
      <c r="D385" s="235"/>
      <c r="E385" s="256">
        <v>58.154579237194497</v>
      </c>
      <c r="F385" s="256">
        <v>28.016997662909688</v>
      </c>
      <c r="G385" s="257">
        <v>28.016997662909688</v>
      </c>
      <c r="H385" s="178"/>
      <c r="I385" s="173"/>
      <c r="J385" s="176"/>
    </row>
    <row r="386" spans="2:10">
      <c r="B386" s="235"/>
      <c r="C386" s="253" t="s">
        <v>526</v>
      </c>
      <c r="D386" s="235"/>
      <c r="E386" s="256">
        <v>61.867380243710755</v>
      </c>
      <c r="F386" s="256">
        <v>28.016997662909688</v>
      </c>
      <c r="G386" s="257">
        <v>28.016997662909688</v>
      </c>
      <c r="H386" s="178"/>
      <c r="I386" s="173"/>
      <c r="J386" s="176"/>
    </row>
    <row r="387" spans="2:10">
      <c r="B387" s="235"/>
      <c r="C387" s="253" t="s">
        <v>527</v>
      </c>
      <c r="D387" s="235"/>
      <c r="E387" s="256">
        <v>63.688280243710764</v>
      </c>
      <c r="F387" s="256">
        <v>28.016997662909688</v>
      </c>
      <c r="G387" s="257">
        <v>28.016997662909688</v>
      </c>
      <c r="H387" s="178"/>
      <c r="I387" s="173"/>
      <c r="J387" s="176"/>
    </row>
    <row r="388" spans="2:10">
      <c r="B388" s="235"/>
      <c r="C388" s="253" t="s">
        <v>528</v>
      </c>
      <c r="D388" s="235"/>
      <c r="E388" s="256">
        <v>40.623380243710756</v>
      </c>
      <c r="F388" s="256">
        <v>28.016997662909688</v>
      </c>
      <c r="G388" s="257">
        <v>28.016997662909688</v>
      </c>
      <c r="H388" s="178"/>
      <c r="I388" s="173"/>
      <c r="J388" s="176"/>
    </row>
    <row r="389" spans="2:10">
      <c r="B389" s="235"/>
      <c r="C389" s="253" t="s">
        <v>529</v>
      </c>
      <c r="D389" s="235"/>
      <c r="E389" s="256">
        <v>32.73438024371076</v>
      </c>
      <c r="F389" s="257">
        <v>28.016997662909688</v>
      </c>
      <c r="G389" s="257">
        <v>28.016997662909688</v>
      </c>
      <c r="H389" s="178"/>
      <c r="I389" s="173"/>
      <c r="J389" s="176"/>
    </row>
    <row r="390" spans="2:10">
      <c r="B390" s="235"/>
      <c r="C390" s="253" t="s">
        <v>530</v>
      </c>
      <c r="D390" s="235"/>
      <c r="E390" s="256">
        <v>23.904480243710765</v>
      </c>
      <c r="F390" s="257">
        <v>28.016997662909688</v>
      </c>
      <c r="G390" s="257">
        <v>23.904480243710765</v>
      </c>
      <c r="H390" s="178"/>
      <c r="I390" s="173"/>
      <c r="J390" s="176"/>
    </row>
    <row r="391" spans="2:10">
      <c r="B391" s="235"/>
      <c r="C391" s="253" t="s">
        <v>531</v>
      </c>
      <c r="D391" s="235"/>
      <c r="E391" s="256">
        <v>59.974380243710762</v>
      </c>
      <c r="F391" s="257">
        <v>28.016997662909688</v>
      </c>
      <c r="G391" s="257">
        <v>28.016997662909688</v>
      </c>
      <c r="H391" s="178"/>
      <c r="I391" s="173"/>
      <c r="J391" s="176"/>
    </row>
    <row r="392" spans="2:10">
      <c r="B392" s="235"/>
      <c r="C392" s="253" t="s">
        <v>532</v>
      </c>
      <c r="D392" s="235"/>
      <c r="E392" s="256">
        <v>63.300980243710775</v>
      </c>
      <c r="F392" s="257">
        <v>28.016997662909688</v>
      </c>
      <c r="G392" s="257">
        <v>28.016997662909688</v>
      </c>
      <c r="H392" s="178"/>
      <c r="I392" s="173"/>
      <c r="J392" s="176"/>
    </row>
    <row r="393" spans="2:10">
      <c r="B393" s="235"/>
      <c r="C393" s="253" t="s">
        <v>533</v>
      </c>
      <c r="D393" s="235"/>
      <c r="E393" s="256">
        <v>36.394192667980882</v>
      </c>
      <c r="F393" s="257">
        <v>28.016997662909688</v>
      </c>
      <c r="G393" s="257">
        <v>28.016997662909688</v>
      </c>
      <c r="H393" s="178"/>
      <c r="I393" s="173"/>
      <c r="J393" s="176"/>
    </row>
    <row r="394" spans="2:10">
      <c r="B394" s="235"/>
      <c r="C394" s="253" t="s">
        <v>534</v>
      </c>
      <c r="D394" s="235"/>
      <c r="E394" s="256">
        <v>35.597392667980877</v>
      </c>
      <c r="F394" s="257">
        <v>28.016997662909688</v>
      </c>
      <c r="G394" s="257">
        <v>28.016997662909688</v>
      </c>
      <c r="H394" s="178"/>
      <c r="I394" s="173"/>
      <c r="J394" s="176"/>
    </row>
    <row r="395" spans="2:10">
      <c r="B395" s="235"/>
      <c r="C395" s="253" t="s">
        <v>535</v>
      </c>
      <c r="D395" s="235"/>
      <c r="E395" s="256">
        <v>35.821492667980884</v>
      </c>
      <c r="F395" s="257">
        <v>28.016997662909688</v>
      </c>
      <c r="G395" s="257">
        <v>28.016997662909688</v>
      </c>
      <c r="H395" s="178"/>
      <c r="I395" s="173"/>
      <c r="J395" s="176"/>
    </row>
    <row r="396" spans="2:10">
      <c r="B396" s="235"/>
      <c r="C396" s="253" t="s">
        <v>536</v>
      </c>
      <c r="D396" s="235"/>
      <c r="E396" s="256">
        <v>17.878092667980891</v>
      </c>
      <c r="F396" s="257">
        <v>28.016997662909688</v>
      </c>
      <c r="G396" s="257">
        <v>17.878092667980891</v>
      </c>
      <c r="H396" s="178"/>
      <c r="I396" s="173"/>
      <c r="J396" s="176"/>
    </row>
    <row r="397" spans="2:10">
      <c r="B397" s="235"/>
      <c r="C397" s="253" t="s">
        <v>537</v>
      </c>
      <c r="D397" s="235"/>
      <c r="E397" s="256">
        <v>8.4765926679808992</v>
      </c>
      <c r="F397" s="257">
        <v>28.016997662909688</v>
      </c>
      <c r="G397" s="257">
        <v>8.4765926679808992</v>
      </c>
      <c r="H397" s="178"/>
      <c r="I397" s="173"/>
      <c r="J397" s="176"/>
    </row>
    <row r="398" spans="2:10">
      <c r="B398" s="235"/>
      <c r="C398" s="253" t="s">
        <v>538</v>
      </c>
      <c r="D398" s="235"/>
      <c r="E398" s="256">
        <v>12.556792667980877</v>
      </c>
      <c r="F398" s="257">
        <v>28.016997662909688</v>
      </c>
      <c r="G398" s="257">
        <v>12.556792667980877</v>
      </c>
      <c r="H398" s="178"/>
      <c r="I398" s="173"/>
      <c r="J398" s="176"/>
    </row>
    <row r="399" spans="2:10">
      <c r="B399" s="235"/>
      <c r="C399" s="253" t="s">
        <v>539</v>
      </c>
      <c r="D399" s="235"/>
      <c r="E399" s="256">
        <v>12.66549266798088</v>
      </c>
      <c r="F399" s="257">
        <v>28.016997662909688</v>
      </c>
      <c r="G399" s="257">
        <v>12.66549266798088</v>
      </c>
      <c r="H399" s="178"/>
      <c r="I399" s="173"/>
      <c r="J399" s="176"/>
    </row>
    <row r="400" spans="2:10">
      <c r="B400" s="259"/>
      <c r="C400" s="260"/>
      <c r="D400" s="261"/>
      <c r="E400" s="262"/>
      <c r="F400" s="262"/>
      <c r="G400" s="262"/>
      <c r="H400" s="172"/>
      <c r="I400" s="173"/>
      <c r="J400" s="176"/>
    </row>
    <row r="401" spans="2:10">
      <c r="B401" s="172"/>
      <c r="C401" s="172"/>
      <c r="D401" s="172"/>
      <c r="E401" s="177"/>
      <c r="F401" s="177"/>
      <c r="G401" s="179"/>
      <c r="H401" s="172"/>
      <c r="I401" s="173"/>
      <c r="J401" s="176"/>
    </row>
    <row r="402" spans="2:10">
      <c r="B402" s="172"/>
      <c r="C402" s="172"/>
      <c r="D402" s="172"/>
      <c r="E402" s="177"/>
      <c r="F402" s="177"/>
      <c r="G402" s="179"/>
      <c r="H402" s="172"/>
      <c r="I402" s="173"/>
      <c r="J402" s="176"/>
    </row>
    <row r="403" spans="2:10">
      <c r="B403" s="163"/>
      <c r="C403" s="172"/>
      <c r="D403" s="172"/>
      <c r="E403" s="177"/>
      <c r="F403" s="177"/>
      <c r="G403" s="179"/>
      <c r="H403" s="163"/>
      <c r="I403" s="170"/>
      <c r="J403" s="171"/>
    </row>
    <row r="404" spans="2:10">
      <c r="B404" s="163"/>
      <c r="C404" s="172"/>
      <c r="D404" s="172"/>
      <c r="E404" s="177"/>
      <c r="F404" s="177"/>
      <c r="G404" s="179"/>
      <c r="H404" s="163"/>
      <c r="I404" s="170"/>
      <c r="J404" s="171"/>
    </row>
    <row r="405" spans="2:10">
      <c r="B405" s="163"/>
      <c r="C405" s="172"/>
      <c r="D405" s="172"/>
      <c r="E405" s="177"/>
      <c r="F405" s="177"/>
      <c r="G405" s="179"/>
      <c r="H405" s="163"/>
      <c r="I405" s="170"/>
      <c r="J405" s="171"/>
    </row>
    <row r="406" spans="2:10">
      <c r="B406" s="163"/>
      <c r="C406" s="172"/>
      <c r="D406" s="172"/>
      <c r="E406" s="177"/>
      <c r="F406" s="177"/>
      <c r="G406" s="179"/>
      <c r="H406" s="163"/>
      <c r="I406" s="170"/>
      <c r="J406" s="171"/>
    </row>
    <row r="407" spans="2:10">
      <c r="B407" s="163"/>
      <c r="C407" s="172"/>
      <c r="D407" s="172"/>
      <c r="E407" s="177"/>
      <c r="F407" s="177"/>
      <c r="G407" s="179"/>
      <c r="H407" s="163"/>
      <c r="I407" s="170"/>
      <c r="J407" s="171"/>
    </row>
    <row r="408" spans="2:10">
      <c r="B408" s="163"/>
      <c r="C408" s="172"/>
      <c r="D408" s="172"/>
      <c r="E408" s="177"/>
      <c r="F408" s="177"/>
      <c r="G408" s="179"/>
      <c r="H408" s="163"/>
      <c r="I408" s="170"/>
      <c r="J408" s="171"/>
    </row>
    <row r="409" spans="2:10">
      <c r="B409" s="163"/>
      <c r="C409" s="172"/>
      <c r="D409" s="172"/>
      <c r="E409" s="177"/>
      <c r="F409" s="177"/>
      <c r="G409" s="179"/>
      <c r="H409" s="163"/>
      <c r="I409" s="170"/>
      <c r="J409" s="171"/>
    </row>
    <row r="410" spans="2:10">
      <c r="B410" s="163"/>
      <c r="C410" s="172"/>
      <c r="D410" s="172"/>
      <c r="E410" s="177"/>
      <c r="F410" s="177"/>
      <c r="G410" s="179"/>
      <c r="H410" s="163"/>
      <c r="I410" s="170"/>
      <c r="J410" s="171"/>
    </row>
    <row r="411" spans="2:10">
      <c r="B411" s="163"/>
      <c r="C411" s="172"/>
      <c r="D411" s="172"/>
      <c r="E411" s="177"/>
      <c r="F411" s="177"/>
      <c r="G411" s="179"/>
      <c r="H411" s="163"/>
      <c r="I411" s="170"/>
      <c r="J411" s="171"/>
    </row>
    <row r="412" spans="2:10">
      <c r="B412" s="163"/>
      <c r="C412" s="172"/>
      <c r="D412" s="172"/>
      <c r="E412" s="177"/>
      <c r="F412" s="177"/>
      <c r="G412" s="179"/>
      <c r="H412" s="163"/>
      <c r="I412" s="170"/>
      <c r="J412" s="171"/>
    </row>
    <row r="413" spans="2:10">
      <c r="B413" s="163"/>
      <c r="C413" s="172"/>
      <c r="D413" s="172"/>
      <c r="E413" s="177"/>
      <c r="F413" s="177"/>
      <c r="G413" s="179"/>
      <c r="H413" s="163"/>
      <c r="I413" s="170"/>
      <c r="J413" s="171"/>
    </row>
    <row r="414" spans="2:10">
      <c r="B414" s="163"/>
      <c r="C414" s="172"/>
      <c r="D414" s="172"/>
      <c r="E414" s="177"/>
      <c r="F414" s="177"/>
      <c r="G414" s="179"/>
      <c r="H414" s="163"/>
      <c r="I414" s="170"/>
      <c r="J414" s="171"/>
    </row>
    <row r="415" spans="2:10">
      <c r="B415" s="163"/>
      <c r="C415" s="172"/>
      <c r="D415" s="172"/>
      <c r="E415" s="177"/>
      <c r="F415" s="177"/>
      <c r="G415" s="179"/>
      <c r="H415" s="163"/>
      <c r="I415" s="173"/>
      <c r="J415" s="176"/>
    </row>
    <row r="416" spans="2:10">
      <c r="B416" s="163"/>
      <c r="C416" s="172"/>
      <c r="D416" s="172"/>
      <c r="E416" s="177"/>
      <c r="F416" s="177"/>
      <c r="G416" s="179"/>
      <c r="H416" s="163"/>
      <c r="I416" s="170"/>
      <c r="J416" s="171"/>
    </row>
    <row r="417" spans="2:10">
      <c r="B417" s="163"/>
      <c r="C417" s="172"/>
      <c r="D417" s="172"/>
      <c r="E417" s="177"/>
      <c r="F417" s="177"/>
      <c r="G417" s="179"/>
      <c r="H417" s="163"/>
      <c r="I417" s="170"/>
      <c r="J417" s="171"/>
    </row>
    <row r="418" spans="2:10">
      <c r="B418" s="163"/>
      <c r="C418" s="172"/>
      <c r="D418" s="172"/>
      <c r="E418" s="177"/>
      <c r="F418" s="177"/>
      <c r="G418" s="179"/>
      <c r="H418" s="163"/>
      <c r="I418" s="170"/>
      <c r="J418" s="171"/>
    </row>
    <row r="419" spans="2:10">
      <c r="B419" s="163"/>
      <c r="C419" s="172"/>
      <c r="D419" s="172"/>
      <c r="E419" s="177"/>
      <c r="F419" s="177"/>
      <c r="G419" s="179"/>
      <c r="H419" s="163"/>
      <c r="I419" s="170"/>
      <c r="J419" s="171"/>
    </row>
    <row r="420" spans="2:10">
      <c r="B420" s="163"/>
      <c r="C420" s="172"/>
      <c r="D420" s="172"/>
      <c r="E420" s="177"/>
      <c r="F420" s="177"/>
      <c r="G420" s="179"/>
      <c r="H420" s="163"/>
      <c r="I420" s="170"/>
      <c r="J420" s="171"/>
    </row>
    <row r="421" spans="2:10">
      <c r="B421" s="163"/>
      <c r="C421" s="172"/>
      <c r="D421" s="172"/>
      <c r="E421" s="177"/>
      <c r="F421" s="177"/>
      <c r="G421" s="179"/>
      <c r="H421" s="163"/>
      <c r="I421" s="170"/>
      <c r="J421" s="171"/>
    </row>
    <row r="422" spans="2:10">
      <c r="B422" s="163"/>
      <c r="C422" s="172"/>
      <c r="D422" s="172"/>
      <c r="E422" s="177"/>
      <c r="F422" s="177"/>
      <c r="G422" s="179"/>
      <c r="H422" s="163"/>
      <c r="I422" s="170"/>
      <c r="J422" s="171"/>
    </row>
    <row r="423" spans="2:10">
      <c r="B423" s="163"/>
      <c r="C423" s="172"/>
      <c r="D423" s="172"/>
      <c r="E423" s="177"/>
      <c r="F423" s="177"/>
      <c r="G423" s="179"/>
      <c r="H423" s="163"/>
      <c r="I423" s="170"/>
      <c r="J423" s="171"/>
    </row>
    <row r="424" spans="2:10">
      <c r="B424" s="163"/>
      <c r="C424" s="172"/>
      <c r="D424" s="172"/>
      <c r="E424" s="177"/>
      <c r="F424" s="177"/>
      <c r="G424" s="179"/>
      <c r="H424" s="163"/>
      <c r="I424" s="170"/>
      <c r="J424" s="171"/>
    </row>
    <row r="425" spans="2:10">
      <c r="B425" s="163"/>
      <c r="C425" s="172"/>
      <c r="D425" s="172"/>
      <c r="E425" s="177"/>
      <c r="F425" s="177"/>
      <c r="G425" s="179"/>
      <c r="H425" s="163"/>
      <c r="I425" s="170"/>
      <c r="J425" s="171"/>
    </row>
    <row r="426" spans="2:10">
      <c r="B426" s="163"/>
      <c r="C426" s="172"/>
      <c r="D426" s="172"/>
      <c r="E426" s="177"/>
      <c r="F426" s="177"/>
      <c r="G426" s="179"/>
      <c r="H426" s="172"/>
      <c r="I426" s="173"/>
      <c r="J426" s="171"/>
    </row>
    <row r="427" spans="2:10">
      <c r="B427" s="163"/>
      <c r="C427" s="172"/>
      <c r="D427" s="172"/>
      <c r="E427" s="177"/>
      <c r="F427" s="177"/>
      <c r="G427" s="179"/>
      <c r="H427" s="172"/>
      <c r="I427" s="173"/>
      <c r="J427" s="171"/>
    </row>
    <row r="428" spans="2:10">
      <c r="B428" s="163"/>
      <c r="C428" s="172"/>
      <c r="D428" s="172"/>
      <c r="E428" s="177"/>
      <c r="F428" s="177"/>
      <c r="G428" s="179"/>
      <c r="H428" s="172"/>
      <c r="I428" s="173"/>
      <c r="J428" s="171"/>
    </row>
    <row r="429" spans="2:10">
      <c r="B429" s="163"/>
      <c r="C429" s="172"/>
      <c r="D429" s="172"/>
      <c r="E429" s="177"/>
      <c r="F429" s="177"/>
      <c r="G429" s="179"/>
      <c r="H429" s="172"/>
      <c r="I429" s="173"/>
      <c r="J429" s="171"/>
    </row>
    <row r="430" spans="2:10">
      <c r="B430" s="163"/>
      <c r="C430" s="172"/>
      <c r="D430" s="172"/>
      <c r="E430" s="177"/>
      <c r="F430" s="177"/>
      <c r="G430" s="179"/>
      <c r="H430" s="172"/>
      <c r="I430" s="173"/>
      <c r="J430" s="171"/>
    </row>
    <row r="431" spans="2:10">
      <c r="B431" s="163"/>
      <c r="C431" s="172"/>
      <c r="D431" s="172"/>
      <c r="E431" s="177"/>
      <c r="F431" s="177"/>
      <c r="G431" s="179"/>
      <c r="H431" s="172"/>
      <c r="I431" s="173"/>
      <c r="J431" s="171"/>
    </row>
    <row r="432" spans="2:10">
      <c r="C432" s="172"/>
      <c r="D432" s="172"/>
      <c r="E432" s="177"/>
      <c r="F432" s="177"/>
      <c r="G432" s="179"/>
    </row>
    <row r="433" spans="3:7">
      <c r="C433" s="172"/>
      <c r="D433" s="172"/>
      <c r="E433" s="177"/>
      <c r="F433" s="177"/>
      <c r="G433" s="179"/>
    </row>
    <row r="434" spans="3:7">
      <c r="C434" s="172"/>
      <c r="D434" s="172"/>
      <c r="E434" s="177"/>
      <c r="F434" s="177"/>
      <c r="G434" s="179"/>
    </row>
    <row r="435" spans="3:7">
      <c r="C435" s="172"/>
      <c r="D435" s="172"/>
      <c r="E435" s="177"/>
      <c r="F435" s="177"/>
      <c r="G435" s="179"/>
    </row>
    <row r="436" spans="3:7">
      <c r="C436" s="172"/>
      <c r="D436" s="172"/>
      <c r="E436" s="177"/>
      <c r="F436" s="177"/>
      <c r="G436" s="179"/>
    </row>
    <row r="437" spans="3:7">
      <c r="C437" s="172"/>
      <c r="D437" s="172"/>
      <c r="E437" s="177"/>
      <c r="F437" s="177"/>
      <c r="G437" s="179"/>
    </row>
    <row r="438" spans="3:7">
      <c r="C438" s="172"/>
      <c r="D438" s="172"/>
      <c r="E438" s="177"/>
      <c r="F438" s="177"/>
      <c r="G438" s="179"/>
    </row>
    <row r="439" spans="3:7">
      <c r="C439" s="172"/>
      <c r="D439" s="172"/>
      <c r="E439" s="177"/>
      <c r="F439" s="177"/>
      <c r="G439" s="179"/>
    </row>
    <row r="440" spans="3:7">
      <c r="C440" s="172"/>
      <c r="D440" s="172"/>
      <c r="E440" s="177"/>
      <c r="F440" s="177"/>
      <c r="G440" s="179"/>
    </row>
    <row r="441" spans="3:7">
      <c r="C441" s="172"/>
      <c r="D441" s="172"/>
      <c r="E441" s="177"/>
      <c r="F441" s="177"/>
      <c r="G441" s="179"/>
    </row>
    <row r="442" spans="3:7">
      <c r="C442" s="172"/>
      <c r="D442" s="172"/>
      <c r="E442" s="177"/>
      <c r="F442" s="177"/>
      <c r="G442" s="179"/>
    </row>
    <row r="443" spans="3:7">
      <c r="C443" s="172"/>
      <c r="D443" s="172"/>
      <c r="E443" s="177"/>
      <c r="F443" s="177"/>
      <c r="G443" s="179"/>
    </row>
    <row r="444" spans="3:7">
      <c r="C444" s="172"/>
      <c r="D444" s="172"/>
      <c r="E444" s="177"/>
      <c r="F444" s="177"/>
      <c r="G444" s="179"/>
    </row>
    <row r="445" spans="3:7">
      <c r="C445" s="172"/>
      <c r="D445" s="172"/>
      <c r="E445" s="177"/>
      <c r="F445" s="177"/>
      <c r="G445" s="179"/>
    </row>
    <row r="446" spans="3:7">
      <c r="C446" s="172"/>
      <c r="D446" s="172"/>
      <c r="E446" s="177"/>
      <c r="F446" s="177"/>
      <c r="G446" s="179"/>
    </row>
    <row r="447" spans="3:7">
      <c r="C447" s="172"/>
      <c r="D447" s="172"/>
      <c r="E447" s="177"/>
      <c r="F447" s="177"/>
      <c r="G447" s="179"/>
    </row>
    <row r="448" spans="3:7">
      <c r="C448" s="172"/>
      <c r="D448" s="172"/>
      <c r="E448" s="177"/>
      <c r="F448" s="177"/>
      <c r="G448" s="179"/>
    </row>
    <row r="449" spans="3:7">
      <c r="C449" s="172"/>
      <c r="D449" s="172"/>
      <c r="E449" s="177"/>
      <c r="F449" s="177"/>
      <c r="G449" s="17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2:K78"/>
  <sheetViews>
    <sheetView showGridLines="0" showRowColHeaders="0" workbookViewId="0"/>
  </sheetViews>
  <sheetFormatPr baseColWidth="10" defaultRowHeight="11.25"/>
  <cols>
    <col min="1" max="16384" width="11.42578125" style="166"/>
  </cols>
  <sheetData>
    <row r="2" spans="2:9">
      <c r="B2" s="160" t="s">
        <v>45</v>
      </c>
    </row>
    <row r="3" spans="2:9">
      <c r="B3" s="232"/>
      <c r="C3" s="232"/>
      <c r="D3" s="233"/>
      <c r="E3" s="233" t="s">
        <v>39</v>
      </c>
      <c r="F3" s="234" t="s">
        <v>40</v>
      </c>
      <c r="G3" s="234"/>
      <c r="H3" s="234"/>
      <c r="I3" s="235"/>
    </row>
    <row r="4" spans="2:9">
      <c r="B4" s="236"/>
      <c r="C4" s="236"/>
      <c r="D4" s="237" t="s">
        <v>41</v>
      </c>
      <c r="E4" s="237" t="s">
        <v>42</v>
      </c>
      <c r="F4" s="237" t="s">
        <v>24</v>
      </c>
      <c r="G4" s="237" t="s">
        <v>43</v>
      </c>
      <c r="H4" s="237" t="s">
        <v>74</v>
      </c>
      <c r="I4" s="237" t="s">
        <v>44</v>
      </c>
    </row>
    <row r="5" spans="2:9">
      <c r="B5" s="238"/>
      <c r="C5" s="239" t="s">
        <v>121</v>
      </c>
      <c r="D5" s="240">
        <v>12458.298484000001</v>
      </c>
      <c r="E5" s="241">
        <v>18538.071</v>
      </c>
      <c r="F5" s="241">
        <v>12236</v>
      </c>
      <c r="G5" s="241">
        <v>5437.2</v>
      </c>
      <c r="H5" s="241">
        <v>9396.9</v>
      </c>
      <c r="I5" s="242">
        <f t="shared" ref="I5:I36" si="0">(D5/E5)*100</f>
        <v>67.203855697823144</v>
      </c>
    </row>
    <row r="6" spans="2:9">
      <c r="B6" s="243"/>
      <c r="C6" s="239" t="s">
        <v>122</v>
      </c>
      <c r="D6" s="240">
        <v>11182.845214999999</v>
      </c>
      <c r="E6" s="241">
        <v>18538.071</v>
      </c>
      <c r="F6" s="241">
        <v>10925.4</v>
      </c>
      <c r="G6" s="241">
        <v>4775.8</v>
      </c>
      <c r="H6" s="241">
        <v>8399.1</v>
      </c>
      <c r="I6" s="242">
        <f t="shared" si="0"/>
        <v>60.323672376699818</v>
      </c>
    </row>
    <row r="7" spans="2:9">
      <c r="B7" s="243"/>
      <c r="C7" s="239" t="s">
        <v>123</v>
      </c>
      <c r="D7" s="240">
        <v>10347.826236000001</v>
      </c>
      <c r="E7" s="241">
        <v>18538.071</v>
      </c>
      <c r="F7" s="241">
        <v>9994.9</v>
      </c>
      <c r="G7" s="241">
        <v>4551.1000000000004</v>
      </c>
      <c r="H7" s="241">
        <v>7716.6</v>
      </c>
      <c r="I7" s="242">
        <f t="shared" si="0"/>
        <v>55.819325732434621</v>
      </c>
    </row>
    <row r="8" spans="2:9">
      <c r="B8" s="243"/>
      <c r="C8" s="239" t="s">
        <v>124</v>
      </c>
      <c r="D8" s="240">
        <v>10605.790159</v>
      </c>
      <c r="E8" s="241">
        <v>18538.071</v>
      </c>
      <c r="F8" s="241">
        <v>9589.9</v>
      </c>
      <c r="G8" s="241">
        <v>4228</v>
      </c>
      <c r="H8" s="241">
        <v>7579.4</v>
      </c>
      <c r="I8" s="242">
        <f t="shared" si="0"/>
        <v>57.210861685662984</v>
      </c>
    </row>
    <row r="9" spans="2:9">
      <c r="B9" s="243"/>
      <c r="C9" s="239" t="s">
        <v>125</v>
      </c>
      <c r="D9" s="240">
        <v>11549.200858</v>
      </c>
      <c r="E9" s="241">
        <v>18538.071</v>
      </c>
      <c r="F9" s="241">
        <v>10812.3</v>
      </c>
      <c r="G9" s="241">
        <v>4573.5</v>
      </c>
      <c r="H9" s="241">
        <v>8045.1</v>
      </c>
      <c r="I9" s="242">
        <f t="shared" si="0"/>
        <v>62.299906273959138</v>
      </c>
    </row>
    <row r="10" spans="2:9">
      <c r="B10" s="243"/>
      <c r="C10" s="239" t="s">
        <v>126</v>
      </c>
      <c r="D10" s="240">
        <v>11825.70354</v>
      </c>
      <c r="E10" s="241">
        <v>18538.071</v>
      </c>
      <c r="F10" s="241">
        <v>13000</v>
      </c>
      <c r="G10" s="241">
        <v>5232.3</v>
      </c>
      <c r="H10" s="241">
        <v>8830.7000000000007</v>
      </c>
      <c r="I10" s="242">
        <f t="shared" si="0"/>
        <v>63.791445938469003</v>
      </c>
    </row>
    <row r="11" spans="2:9">
      <c r="B11" s="243">
        <v>2015</v>
      </c>
      <c r="C11" s="239" t="s">
        <v>127</v>
      </c>
      <c r="D11" s="240">
        <v>11887.913372000001</v>
      </c>
      <c r="E11" s="241">
        <v>18538.071</v>
      </c>
      <c r="F11" s="241">
        <v>13349.6</v>
      </c>
      <c r="G11" s="241">
        <v>5301</v>
      </c>
      <c r="H11" s="241">
        <v>9775.2999999999993</v>
      </c>
      <c r="I11" s="242">
        <f t="shared" si="0"/>
        <v>64.127024715786234</v>
      </c>
    </row>
    <row r="12" spans="2:9">
      <c r="B12" s="243"/>
      <c r="C12" s="239" t="s">
        <v>128</v>
      </c>
      <c r="D12" s="240">
        <v>12621.581502000001</v>
      </c>
      <c r="E12" s="241">
        <v>18538.071</v>
      </c>
      <c r="F12" s="241">
        <v>13349.6</v>
      </c>
      <c r="G12" s="241">
        <v>5388.4</v>
      </c>
      <c r="H12" s="241">
        <v>10122.1</v>
      </c>
      <c r="I12" s="242">
        <f t="shared" si="0"/>
        <v>68.084654018209349</v>
      </c>
    </row>
    <row r="13" spans="2:9">
      <c r="B13" s="243"/>
      <c r="C13" s="239" t="s">
        <v>129</v>
      </c>
      <c r="D13" s="240">
        <v>12918.073985999999</v>
      </c>
      <c r="E13" s="241">
        <v>18538.071</v>
      </c>
      <c r="F13" s="241">
        <v>13912.1</v>
      </c>
      <c r="G13" s="241">
        <v>5503.9</v>
      </c>
      <c r="H13" s="241">
        <v>10525.9</v>
      </c>
      <c r="I13" s="242">
        <f t="shared" si="0"/>
        <v>69.684024761799648</v>
      </c>
    </row>
    <row r="14" spans="2:9">
      <c r="B14" s="243"/>
      <c r="C14" s="239" t="s">
        <v>122</v>
      </c>
      <c r="D14" s="240">
        <v>13203.73019</v>
      </c>
      <c r="E14" s="241">
        <v>18538.071</v>
      </c>
      <c r="F14" s="241">
        <v>14074.2</v>
      </c>
      <c r="G14" s="241">
        <v>6818.6</v>
      </c>
      <c r="H14" s="241">
        <v>10985.5</v>
      </c>
      <c r="I14" s="242">
        <f t="shared" si="0"/>
        <v>71.224941311315519</v>
      </c>
    </row>
    <row r="15" spans="2:9">
      <c r="B15" s="243"/>
      <c r="C15" s="239" t="s">
        <v>129</v>
      </c>
      <c r="D15" s="240">
        <v>12887.114576</v>
      </c>
      <c r="E15" s="241">
        <v>18538.071</v>
      </c>
      <c r="F15" s="241">
        <v>14187.1</v>
      </c>
      <c r="G15" s="241">
        <v>6734.3</v>
      </c>
      <c r="H15" s="241">
        <v>11208.4</v>
      </c>
      <c r="I15" s="242">
        <f t="shared" si="0"/>
        <v>69.517020276813042</v>
      </c>
    </row>
    <row r="16" spans="2:9">
      <c r="B16" s="243"/>
      <c r="C16" s="239" t="s">
        <v>121</v>
      </c>
      <c r="D16" s="240">
        <v>11918.792775</v>
      </c>
      <c r="E16" s="241">
        <v>18538.071</v>
      </c>
      <c r="F16" s="241">
        <v>13746.6</v>
      </c>
      <c r="G16" s="241">
        <v>6287.9</v>
      </c>
      <c r="H16" s="241">
        <v>10708.8</v>
      </c>
      <c r="I16" s="242">
        <f t="shared" si="0"/>
        <v>64.293597618651916</v>
      </c>
    </row>
    <row r="17" spans="2:9">
      <c r="B17" s="243"/>
      <c r="C17" s="239" t="s">
        <v>121</v>
      </c>
      <c r="D17" s="240">
        <v>10448.885818000001</v>
      </c>
      <c r="E17" s="241">
        <v>18538.071</v>
      </c>
      <c r="F17" s="241">
        <v>12252.4</v>
      </c>
      <c r="G17" s="241">
        <v>5431.9</v>
      </c>
      <c r="H17" s="241">
        <v>9643.2999999999993</v>
      </c>
      <c r="I17" s="242">
        <f t="shared" si="0"/>
        <v>56.364471891385037</v>
      </c>
    </row>
    <row r="18" spans="2:9">
      <c r="B18" s="243"/>
      <c r="C18" s="239" t="s">
        <v>122</v>
      </c>
      <c r="D18" s="240">
        <v>9469.3938039999994</v>
      </c>
      <c r="E18" s="241">
        <v>18538.071</v>
      </c>
      <c r="F18" s="241">
        <v>10937.6</v>
      </c>
      <c r="G18" s="241">
        <v>4750.7</v>
      </c>
      <c r="H18" s="241">
        <v>8625.7000000000007</v>
      </c>
      <c r="I18" s="242">
        <f t="shared" si="0"/>
        <v>51.080793702861527</v>
      </c>
    </row>
    <row r="19" spans="2:9">
      <c r="B19" s="243"/>
      <c r="C19" s="239" t="s">
        <v>123</v>
      </c>
      <c r="D19" s="240">
        <v>8754.5516729999999</v>
      </c>
      <c r="E19" s="241">
        <v>18538.071</v>
      </c>
      <c r="F19" s="241">
        <v>10034.299999999999</v>
      </c>
      <c r="G19" s="241">
        <v>4535.6000000000004</v>
      </c>
      <c r="H19" s="241">
        <v>7930.4</v>
      </c>
      <c r="I19" s="242">
        <f t="shared" si="0"/>
        <v>47.224717571747348</v>
      </c>
    </row>
    <row r="20" spans="2:9">
      <c r="B20" s="243"/>
      <c r="C20" s="244" t="s">
        <v>124</v>
      </c>
      <c r="D20" s="240">
        <v>8623.2692549999992</v>
      </c>
      <c r="E20" s="241">
        <v>18538.071</v>
      </c>
      <c r="F20" s="241">
        <v>9635.2000000000007</v>
      </c>
      <c r="G20" s="241">
        <v>4230.8</v>
      </c>
      <c r="H20" s="241">
        <v>7810.6</v>
      </c>
      <c r="I20" s="245">
        <f t="shared" si="0"/>
        <v>46.516540232260404</v>
      </c>
    </row>
    <row r="21" spans="2:9">
      <c r="B21" s="243"/>
      <c r="C21" s="239" t="s">
        <v>125</v>
      </c>
      <c r="D21" s="240">
        <v>8744.6446699999997</v>
      </c>
      <c r="E21" s="241">
        <v>18538.071</v>
      </c>
      <c r="F21" s="241">
        <v>10899.4</v>
      </c>
      <c r="G21" s="241">
        <v>4607.3</v>
      </c>
      <c r="H21" s="241">
        <v>8257</v>
      </c>
      <c r="I21" s="242">
        <f t="shared" si="0"/>
        <v>47.171276180784936</v>
      </c>
    </row>
    <row r="22" spans="2:9">
      <c r="B22" s="243"/>
      <c r="C22" s="239" t="s">
        <v>126</v>
      </c>
      <c r="D22" s="240">
        <v>8644.1745179999998</v>
      </c>
      <c r="E22" s="241">
        <v>18538.071</v>
      </c>
      <c r="F22" s="241">
        <v>13185.4</v>
      </c>
      <c r="G22" s="241">
        <v>5271.4</v>
      </c>
      <c r="H22" s="241">
        <v>9056</v>
      </c>
      <c r="I22" s="242">
        <f t="shared" si="0"/>
        <v>46.62930958674179</v>
      </c>
    </row>
    <row r="23" spans="2:9">
      <c r="B23" s="243">
        <v>2016</v>
      </c>
      <c r="C23" s="239" t="s">
        <v>127</v>
      </c>
      <c r="D23" s="240">
        <v>11227.656998</v>
      </c>
      <c r="E23" s="241">
        <v>18538.071</v>
      </c>
      <c r="F23" s="241">
        <v>13001.9</v>
      </c>
      <c r="G23" s="241">
        <v>5366.1</v>
      </c>
      <c r="H23" s="241">
        <v>10017.4</v>
      </c>
      <c r="I23" s="242">
        <f t="shared" si="0"/>
        <v>60.56540077983302</v>
      </c>
    </row>
    <row r="24" spans="2:9">
      <c r="B24" s="243"/>
      <c r="C24" s="239" t="s">
        <v>128</v>
      </c>
      <c r="D24" s="240">
        <v>12066.238818</v>
      </c>
      <c r="E24" s="241">
        <v>18538.071</v>
      </c>
      <c r="F24" s="241">
        <v>13315.6</v>
      </c>
      <c r="G24" s="241">
        <v>5433.6</v>
      </c>
      <c r="H24" s="241">
        <v>10361.5</v>
      </c>
      <c r="I24" s="242">
        <f t="shared" si="0"/>
        <v>65.088966473372551</v>
      </c>
    </row>
    <row r="25" spans="2:9">
      <c r="B25" s="243"/>
      <c r="C25" s="239" t="s">
        <v>129</v>
      </c>
      <c r="D25" s="240">
        <v>12306.055883000001</v>
      </c>
      <c r="E25" s="241">
        <v>18538.071</v>
      </c>
      <c r="F25" s="241">
        <v>13856.7</v>
      </c>
      <c r="G25" s="241">
        <v>5567.8</v>
      </c>
      <c r="H25" s="241">
        <v>10787.2</v>
      </c>
      <c r="I25" s="242">
        <f t="shared" si="0"/>
        <v>66.382612748651155</v>
      </c>
    </row>
    <row r="26" spans="2:9">
      <c r="B26" s="243"/>
      <c r="C26" s="239" t="s">
        <v>122</v>
      </c>
      <c r="D26" s="240">
        <v>13179.567322000001</v>
      </c>
      <c r="E26" s="241">
        <v>18538.071</v>
      </c>
      <c r="F26" s="241">
        <v>14018.9</v>
      </c>
      <c r="G26" s="241">
        <v>6896.6</v>
      </c>
      <c r="H26" s="241">
        <v>11295.2</v>
      </c>
      <c r="I26" s="242">
        <f t="shared" si="0"/>
        <v>71.094599443491191</v>
      </c>
    </row>
    <row r="27" spans="2:9">
      <c r="B27" s="243"/>
      <c r="C27" s="239" t="s">
        <v>129</v>
      </c>
      <c r="D27" s="240">
        <v>13577.542675000001</v>
      </c>
      <c r="E27" s="241">
        <v>18538.071</v>
      </c>
      <c r="F27" s="241">
        <v>14159.3</v>
      </c>
      <c r="G27" s="241">
        <v>6811.6</v>
      </c>
      <c r="H27" s="241">
        <v>11509.5</v>
      </c>
      <c r="I27" s="242">
        <f t="shared" si="0"/>
        <v>73.241399685004978</v>
      </c>
    </row>
    <row r="28" spans="2:9">
      <c r="B28" s="243"/>
      <c r="C28" s="239" t="s">
        <v>121</v>
      </c>
      <c r="D28" s="240">
        <v>12751.035658000001</v>
      </c>
      <c r="E28" s="241">
        <v>18538.071</v>
      </c>
      <c r="F28" s="241">
        <v>13746.6</v>
      </c>
      <c r="G28" s="241">
        <v>6354.8</v>
      </c>
      <c r="H28" s="241">
        <v>10990.1</v>
      </c>
      <c r="I28" s="242">
        <f t="shared" si="0"/>
        <v>68.782969155744425</v>
      </c>
    </row>
    <row r="29" spans="2:9">
      <c r="B29" s="243"/>
      <c r="C29" s="239" t="s">
        <v>121</v>
      </c>
      <c r="D29" s="240">
        <v>11400.747851</v>
      </c>
      <c r="E29" s="241">
        <v>18538.071</v>
      </c>
      <c r="F29" s="241">
        <v>12254.4</v>
      </c>
      <c r="G29" s="241">
        <v>5493.3</v>
      </c>
      <c r="H29" s="241">
        <v>9894.2000000000007</v>
      </c>
      <c r="I29" s="242">
        <f t="shared" si="0"/>
        <v>61.499105548792002</v>
      </c>
    </row>
    <row r="30" spans="2:9">
      <c r="B30" s="243"/>
      <c r="C30" s="246" t="s">
        <v>122</v>
      </c>
      <c r="D30" s="240">
        <v>9726.8527639999993</v>
      </c>
      <c r="E30" s="241">
        <v>18538.071</v>
      </c>
      <c r="F30" s="241">
        <v>10936.9</v>
      </c>
      <c r="G30" s="241">
        <v>4803.8</v>
      </c>
      <c r="H30" s="241">
        <v>8861.6</v>
      </c>
      <c r="I30" s="242">
        <f t="shared" si="0"/>
        <v>52.469605731901659</v>
      </c>
    </row>
    <row r="31" spans="2:9">
      <c r="B31" s="243"/>
      <c r="C31" s="246" t="s">
        <v>123</v>
      </c>
      <c r="D31" s="240">
        <v>8542.9985949999991</v>
      </c>
      <c r="E31" s="241">
        <v>18538.071</v>
      </c>
      <c r="F31" s="241">
        <v>10062.1</v>
      </c>
      <c r="G31" s="241">
        <v>4577.6000000000004</v>
      </c>
      <c r="H31" s="241">
        <v>8141.4</v>
      </c>
      <c r="I31" s="242">
        <f t="shared" si="0"/>
        <v>46.083535849010396</v>
      </c>
    </row>
    <row r="32" spans="2:9">
      <c r="B32" s="243"/>
      <c r="C32" s="246" t="s">
        <v>124</v>
      </c>
      <c r="D32" s="240">
        <v>7639.5428579999998</v>
      </c>
      <c r="E32" s="241">
        <v>18538.071</v>
      </c>
      <c r="F32" s="241">
        <v>9669.2000000000007</v>
      </c>
      <c r="G32" s="241">
        <v>4301.2</v>
      </c>
      <c r="H32" s="241">
        <v>8029.9</v>
      </c>
      <c r="I32" s="242">
        <f t="shared" si="0"/>
        <v>41.210020492423396</v>
      </c>
    </row>
    <row r="33" spans="2:9">
      <c r="B33" s="243"/>
      <c r="C33" s="246" t="s">
        <v>125</v>
      </c>
      <c r="D33" s="240">
        <v>7737.8927560000002</v>
      </c>
      <c r="E33" s="241">
        <v>18538.071</v>
      </c>
      <c r="F33" s="241">
        <v>11022.8</v>
      </c>
      <c r="G33" s="241">
        <v>4697.8</v>
      </c>
      <c r="H33" s="241">
        <v>8512.7999999999993</v>
      </c>
      <c r="I33" s="242">
        <f t="shared" si="0"/>
        <v>41.740549790752226</v>
      </c>
    </row>
    <row r="34" spans="2:9">
      <c r="B34" s="243"/>
      <c r="C34" s="246" t="s">
        <v>126</v>
      </c>
      <c r="D34" s="240">
        <v>7271.9042060000002</v>
      </c>
      <c r="E34" s="241">
        <v>18538.071</v>
      </c>
      <c r="F34" s="241">
        <v>13351.2</v>
      </c>
      <c r="G34" s="241">
        <v>5303.9</v>
      </c>
      <c r="H34" s="241">
        <v>9210</v>
      </c>
      <c r="I34" s="242">
        <f t="shared" si="0"/>
        <v>39.226865653929153</v>
      </c>
    </row>
    <row r="35" spans="2:9">
      <c r="B35" s="243">
        <v>2017</v>
      </c>
      <c r="C35" s="246" t="s">
        <v>127</v>
      </c>
      <c r="D35" s="240">
        <v>6352.3982489999999</v>
      </c>
      <c r="E35" s="241">
        <v>18538.071</v>
      </c>
      <c r="F35" s="241">
        <v>13008.6</v>
      </c>
      <c r="G35" s="241">
        <v>5403.4</v>
      </c>
      <c r="H35" s="241">
        <v>10035.6</v>
      </c>
      <c r="I35" s="242">
        <f t="shared" si="0"/>
        <v>34.266770523211392</v>
      </c>
    </row>
    <row r="36" spans="2:9">
      <c r="B36" s="243"/>
      <c r="C36" s="246" t="s">
        <v>128</v>
      </c>
      <c r="D36" s="240">
        <v>8201.5317109999996</v>
      </c>
      <c r="E36" s="241">
        <v>18538.071</v>
      </c>
      <c r="F36" s="241">
        <v>13281.7</v>
      </c>
      <c r="G36" s="241">
        <v>5478.9</v>
      </c>
      <c r="H36" s="241">
        <v>10426.700000000001</v>
      </c>
      <c r="I36" s="242">
        <f t="shared" si="0"/>
        <v>44.241559496670391</v>
      </c>
    </row>
    <row r="37" spans="2:9">
      <c r="B37" s="243"/>
      <c r="C37" s="246" t="s">
        <v>129</v>
      </c>
      <c r="D37" s="240">
        <v>8171.2895820000003</v>
      </c>
      <c r="E37" s="241">
        <v>18538.071</v>
      </c>
      <c r="F37" s="241">
        <v>13801.4</v>
      </c>
      <c r="G37" s="241">
        <v>5631.6</v>
      </c>
      <c r="H37" s="241">
        <v>10863.8</v>
      </c>
      <c r="I37" s="242">
        <f t="shared" ref="I37:I53" si="1">(D37/E37)*100</f>
        <v>44.078424243816954</v>
      </c>
    </row>
    <row r="38" spans="2:9">
      <c r="B38" s="243"/>
      <c r="C38" s="246" t="s">
        <v>122</v>
      </c>
      <c r="D38" s="240">
        <v>8002.4783509999997</v>
      </c>
      <c r="E38" s="241">
        <v>18538.071</v>
      </c>
      <c r="F38" s="241">
        <v>13963.7</v>
      </c>
      <c r="G38" s="241">
        <v>6949.4</v>
      </c>
      <c r="H38" s="241">
        <v>11392.9</v>
      </c>
      <c r="I38" s="242">
        <f t="shared" si="1"/>
        <v>43.167805059113221</v>
      </c>
    </row>
    <row r="39" spans="2:9">
      <c r="B39" s="243"/>
      <c r="C39" s="246" t="s">
        <v>129</v>
      </c>
      <c r="D39" s="240">
        <v>8068.3502509999998</v>
      </c>
      <c r="E39" s="241">
        <v>18538.071</v>
      </c>
      <c r="F39" s="241">
        <v>14131.5</v>
      </c>
      <c r="G39" s="241">
        <v>6888.8</v>
      </c>
      <c r="H39" s="241">
        <v>11608.8</v>
      </c>
      <c r="I39" s="242">
        <f t="shared" si="1"/>
        <v>43.523138146358377</v>
      </c>
    </row>
    <row r="40" spans="2:9">
      <c r="B40" s="243"/>
      <c r="C40" s="246" t="s">
        <v>121</v>
      </c>
      <c r="D40" s="240">
        <v>7504.6737370000001</v>
      </c>
      <c r="E40" s="241">
        <v>18538.071</v>
      </c>
      <c r="F40" s="241">
        <v>13746.7</v>
      </c>
      <c r="G40" s="241">
        <v>6417.2</v>
      </c>
      <c r="H40" s="241">
        <v>11080.9</v>
      </c>
      <c r="I40" s="242">
        <f t="shared" si="1"/>
        <v>40.482495384767923</v>
      </c>
    </row>
    <row r="41" spans="2:9">
      <c r="B41" s="243"/>
      <c r="C41" s="247" t="s">
        <v>121</v>
      </c>
      <c r="D41" s="240">
        <v>6868.7604899999997</v>
      </c>
      <c r="E41" s="241">
        <v>18538.071</v>
      </c>
      <c r="F41" s="241">
        <v>12256.4</v>
      </c>
      <c r="G41" s="241">
        <v>5554.7</v>
      </c>
      <c r="H41" s="241">
        <v>9976.6</v>
      </c>
      <c r="I41" s="242">
        <f t="shared" si="1"/>
        <v>37.05218568857569</v>
      </c>
    </row>
    <row r="42" spans="2:9">
      <c r="B42" s="243"/>
      <c r="C42" s="246" t="s">
        <v>122</v>
      </c>
      <c r="D42" s="240">
        <v>6036.3040380000002</v>
      </c>
      <c r="E42" s="241">
        <v>18538.071</v>
      </c>
      <c r="F42" s="241">
        <v>10936.1</v>
      </c>
      <c r="G42" s="241">
        <v>4856.8999999999996</v>
      </c>
      <c r="H42" s="241">
        <v>8897.1</v>
      </c>
      <c r="I42" s="242">
        <f t="shared" si="1"/>
        <v>32.561662095263308</v>
      </c>
    </row>
    <row r="43" spans="2:9">
      <c r="B43" s="235"/>
      <c r="C43" s="246" t="s">
        <v>123</v>
      </c>
      <c r="D43" s="240">
        <v>5135.5098319999997</v>
      </c>
      <c r="E43" s="241">
        <v>18538.071</v>
      </c>
      <c r="F43" s="241">
        <v>10089.799999999999</v>
      </c>
      <c r="G43" s="241">
        <v>4619.6000000000004</v>
      </c>
      <c r="H43" s="241">
        <v>8164.3</v>
      </c>
      <c r="I43" s="242">
        <f t="shared" si="1"/>
        <v>27.702503847352833</v>
      </c>
    </row>
    <row r="44" spans="2:9">
      <c r="B44" s="235"/>
      <c r="C44" s="246" t="s">
        <v>124</v>
      </c>
      <c r="D44" s="240">
        <v>4708.038114</v>
      </c>
      <c r="E44" s="241">
        <v>18538.071</v>
      </c>
      <c r="F44" s="241">
        <v>9703.2000000000007</v>
      </c>
      <c r="G44" s="241">
        <v>4371.6000000000004</v>
      </c>
      <c r="H44" s="241">
        <v>8040.8</v>
      </c>
      <c r="I44" s="242">
        <f t="shared" si="1"/>
        <v>25.396591231094106</v>
      </c>
    </row>
    <row r="45" spans="2:9">
      <c r="B45" s="235"/>
      <c r="C45" s="246" t="s">
        <v>125</v>
      </c>
      <c r="D45" s="240">
        <v>4403.8701209999999</v>
      </c>
      <c r="E45" s="241">
        <v>18538.071</v>
      </c>
      <c r="F45" s="241">
        <v>11121.6</v>
      </c>
      <c r="G45" s="241">
        <v>4788.3</v>
      </c>
      <c r="H45" s="241">
        <v>8517.9</v>
      </c>
      <c r="I45" s="242">
        <f t="shared" si="1"/>
        <v>23.755816454689381</v>
      </c>
    </row>
    <row r="46" spans="2:9">
      <c r="B46" s="235"/>
      <c r="C46" s="246" t="s">
        <v>126</v>
      </c>
      <c r="D46" s="240">
        <v>4883.4119860000001</v>
      </c>
      <c r="E46" s="241">
        <v>18538.071</v>
      </c>
      <c r="F46" s="241">
        <v>13517</v>
      </c>
      <c r="G46" s="241">
        <v>5336.3</v>
      </c>
      <c r="H46" s="241">
        <v>9077</v>
      </c>
      <c r="I46" s="242">
        <f t="shared" si="1"/>
        <v>26.342611299740948</v>
      </c>
    </row>
    <row r="47" spans="2:9">
      <c r="B47" s="243">
        <v>2018</v>
      </c>
      <c r="C47" s="246" t="s">
        <v>127</v>
      </c>
      <c r="D47" s="240">
        <v>5398.2220399999997</v>
      </c>
      <c r="E47" s="241">
        <v>18538.071</v>
      </c>
      <c r="F47" s="241">
        <v>13015.3</v>
      </c>
      <c r="G47" s="241">
        <v>5440.7</v>
      </c>
      <c r="H47" s="241">
        <v>9768.7999999999993</v>
      </c>
      <c r="I47" s="242">
        <f t="shared" si="1"/>
        <v>29.11965349577094</v>
      </c>
    </row>
    <row r="48" spans="2:9">
      <c r="B48" s="243"/>
      <c r="C48" s="246" t="s">
        <v>128</v>
      </c>
      <c r="D48" s="240">
        <v>5616.4103269999996</v>
      </c>
      <c r="E48" s="241">
        <v>18538.071</v>
      </c>
      <c r="F48" s="241">
        <v>13247.7</v>
      </c>
      <c r="G48" s="241">
        <v>5524.0950000000003</v>
      </c>
      <c r="H48" s="241">
        <v>10246.200000000001</v>
      </c>
      <c r="I48" s="242">
        <f t="shared" si="1"/>
        <v>30.296627556340678</v>
      </c>
    </row>
    <row r="49" spans="2:9">
      <c r="B49" s="243"/>
      <c r="C49" s="246" t="s">
        <v>129</v>
      </c>
      <c r="D49" s="240">
        <v>9699.4711430000007</v>
      </c>
      <c r="E49" s="241">
        <v>18538.071</v>
      </c>
      <c r="F49" s="241">
        <v>13746</v>
      </c>
      <c r="G49" s="241">
        <v>5695.4</v>
      </c>
      <c r="H49" s="241">
        <v>10704.1</v>
      </c>
      <c r="I49" s="242">
        <f t="shared" si="1"/>
        <v>52.321900930253207</v>
      </c>
    </row>
    <row r="50" spans="2:9">
      <c r="B50" s="243"/>
      <c r="C50" s="246" t="s">
        <v>122</v>
      </c>
      <c r="D50" s="240">
        <v>11897.527652999999</v>
      </c>
      <c r="E50" s="241">
        <v>18538.071</v>
      </c>
      <c r="F50" s="241">
        <v>13908.5</v>
      </c>
      <c r="G50" s="241">
        <v>7002.3</v>
      </c>
      <c r="H50" s="241">
        <v>11260.6</v>
      </c>
      <c r="I50" s="242">
        <f t="shared" si="1"/>
        <v>64.178887075143905</v>
      </c>
    </row>
    <row r="51" spans="2:9">
      <c r="B51" s="243"/>
      <c r="C51" s="246" t="s">
        <v>129</v>
      </c>
      <c r="D51" s="240">
        <v>12095.723247</v>
      </c>
      <c r="E51" s="241">
        <v>18538.071</v>
      </c>
      <c r="F51" s="241">
        <v>14103.7</v>
      </c>
      <c r="G51" s="241">
        <v>6966.1</v>
      </c>
      <c r="H51" s="241">
        <v>11479.8</v>
      </c>
      <c r="I51" s="242">
        <f t="shared" si="1"/>
        <v>65.248014461698844</v>
      </c>
    </row>
    <row r="52" spans="2:9">
      <c r="B52" s="243"/>
      <c r="C52" s="246" t="s">
        <v>121</v>
      </c>
      <c r="D52" s="240">
        <v>11876.304858</v>
      </c>
      <c r="E52" s="241">
        <v>18538.071</v>
      </c>
      <c r="F52" s="241">
        <v>13746.7</v>
      </c>
      <c r="G52" s="241">
        <v>6477.8</v>
      </c>
      <c r="H52" s="241">
        <v>10910.4</v>
      </c>
      <c r="I52" s="242">
        <f t="shared" si="1"/>
        <v>64.064404856362884</v>
      </c>
    </row>
    <row r="53" spans="2:9">
      <c r="B53" s="243"/>
      <c r="C53" s="247" t="s">
        <v>121</v>
      </c>
      <c r="D53" s="240">
        <v>10279.18158396599</v>
      </c>
      <c r="E53" s="241">
        <v>18538.071</v>
      </c>
      <c r="F53" s="241">
        <v>12258.4</v>
      </c>
      <c r="G53" s="241">
        <v>5616.1</v>
      </c>
      <c r="H53" s="241">
        <v>9805.5</v>
      </c>
      <c r="I53" s="242">
        <f>(D53/E53)*100</f>
        <v>55.449035576387587</v>
      </c>
    </row>
    <row r="54" spans="2:9">
      <c r="B54" s="243"/>
      <c r="C54" s="246"/>
      <c r="D54" s="240"/>
      <c r="E54" s="241"/>
      <c r="F54" s="241"/>
      <c r="G54" s="241"/>
      <c r="H54" s="241"/>
      <c r="I54" s="242"/>
    </row>
    <row r="55" spans="2:9">
      <c r="B55" s="235"/>
      <c r="C55" s="246"/>
      <c r="D55" s="240"/>
      <c r="E55" s="241"/>
      <c r="F55" s="241"/>
      <c r="G55" s="241"/>
      <c r="H55" s="241"/>
      <c r="I55" s="242"/>
    </row>
    <row r="56" spans="2:9">
      <c r="B56" s="235"/>
      <c r="C56" s="246"/>
      <c r="D56" s="240"/>
      <c r="E56" s="241"/>
      <c r="F56" s="241"/>
      <c r="G56" s="241"/>
      <c r="H56" s="241"/>
      <c r="I56" s="242"/>
    </row>
    <row r="57" spans="2:9">
      <c r="B57" s="235"/>
      <c r="C57" s="246"/>
      <c r="D57" s="240"/>
      <c r="E57" s="241"/>
      <c r="F57" s="241"/>
      <c r="G57" s="241"/>
      <c r="H57" s="241"/>
      <c r="I57" s="242"/>
    </row>
    <row r="58" spans="2:9">
      <c r="B58" s="235"/>
      <c r="C58" s="246"/>
      <c r="D58" s="240"/>
      <c r="E58" s="241"/>
      <c r="F58" s="241"/>
      <c r="G58" s="241"/>
      <c r="H58" s="241"/>
      <c r="I58" s="242"/>
    </row>
    <row r="59" spans="2:9">
      <c r="B59" s="243"/>
      <c r="C59" s="246"/>
      <c r="D59" s="240"/>
      <c r="E59" s="241"/>
      <c r="F59" s="241"/>
      <c r="G59" s="241"/>
      <c r="H59" s="241"/>
      <c r="I59" s="242"/>
    </row>
    <row r="60" spans="2:9">
      <c r="B60" s="243"/>
      <c r="C60" s="246"/>
      <c r="D60" s="240"/>
      <c r="E60" s="241"/>
      <c r="F60" s="241"/>
      <c r="G60" s="241"/>
      <c r="H60" s="241"/>
      <c r="I60" s="242"/>
    </row>
    <row r="61" spans="2:9">
      <c r="B61" s="243"/>
      <c r="C61" s="246"/>
      <c r="D61" s="241"/>
      <c r="E61" s="241"/>
      <c r="F61" s="241"/>
      <c r="G61" s="241"/>
      <c r="H61" s="241"/>
      <c r="I61" s="242"/>
    </row>
    <row r="62" spans="2:9">
      <c r="B62" s="243"/>
      <c r="C62" s="246"/>
      <c r="D62" s="241"/>
      <c r="E62" s="241"/>
      <c r="F62" s="241"/>
      <c r="G62" s="241"/>
      <c r="H62" s="241"/>
      <c r="I62" s="242"/>
    </row>
    <row r="63" spans="2:9">
      <c r="B63" s="243"/>
      <c r="C63" s="246"/>
      <c r="D63" s="241"/>
      <c r="E63" s="241"/>
      <c r="F63" s="241"/>
      <c r="G63" s="241"/>
      <c r="H63" s="241"/>
      <c r="I63" s="242"/>
    </row>
    <row r="64" spans="2:9">
      <c r="B64" s="243"/>
      <c r="C64" s="246"/>
      <c r="D64" s="241"/>
      <c r="E64" s="241"/>
      <c r="F64" s="241"/>
      <c r="G64" s="241"/>
      <c r="H64" s="241"/>
      <c r="I64" s="242"/>
    </row>
    <row r="65" spans="2:11">
      <c r="B65" s="243"/>
      <c r="C65" s="248"/>
      <c r="D65" s="249"/>
      <c r="E65" s="249"/>
      <c r="F65" s="249"/>
      <c r="G65" s="249"/>
      <c r="H65" s="249"/>
      <c r="I65" s="242"/>
    </row>
    <row r="67" spans="2:11">
      <c r="B67" s="124" t="s">
        <v>540</v>
      </c>
      <c r="C67" s="125"/>
      <c r="D67" s="125"/>
      <c r="E67" s="125"/>
      <c r="F67" s="125"/>
      <c r="G67" s="126"/>
      <c r="H67" s="126"/>
      <c r="I67" s="127"/>
      <c r="J67" s="127"/>
    </row>
    <row r="68" spans="2:11">
      <c r="B68" s="128"/>
      <c r="C68" s="203" t="s">
        <v>57</v>
      </c>
      <c r="D68" s="203" t="s">
        <v>57</v>
      </c>
      <c r="E68" s="128"/>
      <c r="F68" s="203" t="s">
        <v>46</v>
      </c>
      <c r="G68" s="203"/>
      <c r="H68" s="203" t="s">
        <v>47</v>
      </c>
      <c r="I68" s="203"/>
      <c r="J68" s="203" t="s">
        <v>48</v>
      </c>
      <c r="K68" s="203"/>
    </row>
    <row r="69" spans="2:11">
      <c r="B69" s="129"/>
      <c r="C69" s="130" t="s">
        <v>46</v>
      </c>
      <c r="D69" s="130" t="s">
        <v>47</v>
      </c>
      <c r="E69" s="130" t="s">
        <v>90</v>
      </c>
      <c r="F69" s="131" t="s">
        <v>44</v>
      </c>
      <c r="G69" s="130" t="s">
        <v>49</v>
      </c>
      <c r="H69" s="131" t="s">
        <v>44</v>
      </c>
      <c r="I69" s="130" t="s">
        <v>49</v>
      </c>
      <c r="J69" s="131" t="s">
        <v>44</v>
      </c>
      <c r="K69" s="130" t="s">
        <v>49</v>
      </c>
    </row>
    <row r="70" spans="2:11">
      <c r="B70" s="132" t="s">
        <v>50</v>
      </c>
      <c r="C70" s="133">
        <v>2546.8180000000002</v>
      </c>
      <c r="D70" s="133">
        <v>909.476</v>
      </c>
      <c r="E70" s="133">
        <f>5186.37190676361+6.3+12.6</f>
        <v>5205.2719067636108</v>
      </c>
      <c r="F70" s="231">
        <f>G70/C70*100</f>
        <v>68.191465586618634</v>
      </c>
      <c r="G70" s="133">
        <v>1736.7125200238088</v>
      </c>
      <c r="H70" s="231">
        <f>I70/D70*100</f>
        <v>66.574508515696365</v>
      </c>
      <c r="I70" s="133">
        <v>605.47917706821465</v>
      </c>
      <c r="J70" s="231">
        <f>K70/SUM(C70:D70)*100</f>
        <v>67.765985679806846</v>
      </c>
      <c r="K70" s="133">
        <f t="shared" ref="K70:K75" si="2">SUM(G70,I70)</f>
        <v>2342.1916970920233</v>
      </c>
    </row>
    <row r="71" spans="2:11">
      <c r="B71" s="132" t="s">
        <v>51</v>
      </c>
      <c r="C71" s="133">
        <v>1681</v>
      </c>
      <c r="D71" s="133">
        <v>3120.6</v>
      </c>
      <c r="E71" s="133">
        <v>3968.2132952293318</v>
      </c>
      <c r="F71" s="231">
        <f>G71/C71*100</f>
        <v>70.80951708568989</v>
      </c>
      <c r="G71" s="133">
        <v>1190.3079822104471</v>
      </c>
      <c r="H71" s="231">
        <f>I71/D71*100</f>
        <v>57.906012617336977</v>
      </c>
      <c r="I71" s="133">
        <v>1807.0150297366176</v>
      </c>
      <c r="J71" s="231">
        <f>K71/SUM(C71:D71)*100</f>
        <v>62.423421608361053</v>
      </c>
      <c r="K71" s="133">
        <f t="shared" si="2"/>
        <v>2997.3230119470645</v>
      </c>
    </row>
    <row r="72" spans="2:11">
      <c r="B72" s="132" t="s">
        <v>52</v>
      </c>
      <c r="C72" s="133">
        <v>2424.9229999999998</v>
      </c>
      <c r="D72" s="133">
        <v>3791.8719999999998</v>
      </c>
      <c r="E72" s="133">
        <v>3618.5651686053225</v>
      </c>
      <c r="F72" s="231">
        <f>G72/C72*100</f>
        <v>49.932152351000362</v>
      </c>
      <c r="G72" s="133">
        <v>1210.8162467544485</v>
      </c>
      <c r="H72" s="231">
        <f>I72/D72*100</f>
        <v>33.005040417580503</v>
      </c>
      <c r="I72" s="133">
        <v>1251.5088861829181</v>
      </c>
      <c r="J72" s="231">
        <f>K72/SUM(C72:D72)*100</f>
        <v>39.607629541224483</v>
      </c>
      <c r="K72" s="133">
        <f t="shared" si="2"/>
        <v>2462.3251329373666</v>
      </c>
    </row>
    <row r="73" spans="2:11">
      <c r="B73" s="132" t="s">
        <v>53</v>
      </c>
      <c r="C73" s="133"/>
      <c r="D73" s="133">
        <v>835.14400000000001</v>
      </c>
      <c r="E73" s="133">
        <v>241.15919611927043</v>
      </c>
      <c r="F73" s="161" t="s">
        <v>18</v>
      </c>
      <c r="G73" s="134"/>
      <c r="H73" s="231">
        <f>I73/D73*100</f>
        <v>46.023041136219199</v>
      </c>
      <c r="I73" s="133">
        <v>384.35866666666647</v>
      </c>
      <c r="J73" s="231">
        <f>K73/SUM(C73:D73)*100</f>
        <v>46.023041136219199</v>
      </c>
      <c r="K73" s="133">
        <f t="shared" si="2"/>
        <v>384.35866666666647</v>
      </c>
    </row>
    <row r="74" spans="2:11">
      <c r="B74" s="132" t="s">
        <v>54</v>
      </c>
      <c r="C74" s="133">
        <v>180.3</v>
      </c>
      <c r="D74" s="133">
        <v>669.1</v>
      </c>
      <c r="E74" s="133">
        <v>569.24482711132248</v>
      </c>
      <c r="F74" s="231">
        <f>G74/C74*100</f>
        <v>80.653573658036237</v>
      </c>
      <c r="G74" s="133">
        <v>145.41839330543934</v>
      </c>
      <c r="H74" s="231">
        <f>I74/D74*100</f>
        <v>49.535871097521017</v>
      </c>
      <c r="I74" s="133">
        <v>331.44451351351313</v>
      </c>
      <c r="J74" s="231">
        <f>K74/SUM(C74:D74)*100</f>
        <v>56.141147494578817</v>
      </c>
      <c r="K74" s="133">
        <f t="shared" si="2"/>
        <v>476.86290681895247</v>
      </c>
    </row>
    <row r="75" spans="2:11">
      <c r="B75" s="132" t="s">
        <v>55</v>
      </c>
      <c r="C75" s="133">
        <v>2133.8380000000002</v>
      </c>
      <c r="D75" s="133">
        <v>245</v>
      </c>
      <c r="E75" s="133">
        <f>3442.04823617114+4</f>
        <v>3446.0482361711402</v>
      </c>
      <c r="F75" s="231">
        <f>G75/C75*100</f>
        <v>71.329941038350341</v>
      </c>
      <c r="G75" s="133">
        <v>1522.0653872539142</v>
      </c>
      <c r="H75" s="231">
        <f>I75/D75*100</f>
        <v>38.389706632653073</v>
      </c>
      <c r="I75" s="133">
        <v>94.054781250000019</v>
      </c>
      <c r="J75" s="231">
        <f>K75/SUM(C75:D75)*100</f>
        <v>67.937378186489113</v>
      </c>
      <c r="K75" s="133">
        <f t="shared" si="2"/>
        <v>1616.1201685039141</v>
      </c>
    </row>
    <row r="76" spans="2:11">
      <c r="B76" s="129" t="s">
        <v>56</v>
      </c>
      <c r="C76" s="135">
        <f>SUM(C70:C75)</f>
        <v>8966.8790000000008</v>
      </c>
      <c r="D76" s="135">
        <f>SUM(D70:D75)</f>
        <v>9571.1920000000009</v>
      </c>
      <c r="E76" s="135">
        <f>SUM(E70:E75)</f>
        <v>17048.502629999995</v>
      </c>
      <c r="F76" s="162">
        <f>G76/C76</f>
        <v>0.64741818525130723</v>
      </c>
      <c r="G76" s="135">
        <f>SUM(G70:G75)</f>
        <v>5805.3205295480575</v>
      </c>
      <c r="H76" s="162">
        <f>I76/D76</f>
        <v>0.46742987231035898</v>
      </c>
      <c r="I76" s="135">
        <f>SUM(I70:I75)</f>
        <v>4473.8610544179301</v>
      </c>
      <c r="J76" s="162">
        <f t="shared" ref="J70:J76" si="3">K76/SUM(C76:D76)</f>
        <v>0.55449035576387562</v>
      </c>
      <c r="K76" s="135">
        <f>SUM(K70:K75)</f>
        <v>10279.181583965987</v>
      </c>
    </row>
    <row r="77" spans="2:11">
      <c r="J77" s="189"/>
      <c r="K77" s="168"/>
    </row>
    <row r="78" spans="2:11">
      <c r="J78" s="168"/>
    </row>
  </sheetData>
  <mergeCells count="5">
    <mergeCell ref="J68:K68"/>
    <mergeCell ref="F3:H3"/>
    <mergeCell ref="C68:D68"/>
    <mergeCell ref="F68:G68"/>
    <mergeCell ref="H68:I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S49"/>
  <sheetViews>
    <sheetView showGridLines="0" showRowColHeaders="0" showOutlineSymbols="0" zoomScaleNormal="100" workbookViewId="0">
      <selection activeCell="B2" sqref="B2"/>
    </sheetView>
  </sheetViews>
  <sheetFormatPr baseColWidth="10" defaultRowHeight="12.75"/>
  <cols>
    <col min="1" max="1" width="0.140625" style="5" customWidth="1"/>
    <col min="2" max="2" width="2.7109375" style="5" customWidth="1"/>
    <col min="3" max="3" width="23.7109375" style="5" customWidth="1"/>
    <col min="4" max="4" width="1.28515625" style="5" customWidth="1"/>
    <col min="5" max="5" width="27.7109375" style="17" customWidth="1"/>
    <col min="6" max="6" width="10.7109375" style="22" customWidth="1"/>
    <col min="7" max="7" width="10.7109375" style="17" customWidth="1"/>
    <col min="8" max="8" width="10.7109375" style="22" customWidth="1"/>
    <col min="9" max="9" width="10.7109375" style="17" customWidth="1"/>
    <col min="10" max="10" width="10.7109375" style="22" customWidth="1"/>
    <col min="11" max="11" width="10.7109375" style="17" customWidth="1"/>
    <col min="12" max="246" width="11.42578125" style="17"/>
    <col min="247" max="247" width="0.140625" style="17" customWidth="1"/>
    <col min="248" max="248" width="2.7109375" style="17" customWidth="1"/>
    <col min="249" max="249" width="15.42578125" style="17" customWidth="1"/>
    <col min="250" max="250" width="1.28515625" style="17" customWidth="1"/>
    <col min="251" max="251" width="27.7109375" style="17" customWidth="1"/>
    <col min="252" max="252" width="6.7109375" style="17" customWidth="1"/>
    <col min="253" max="253" width="1.5703125" style="17" customWidth="1"/>
    <col min="254" max="254" width="10.5703125" style="17" customWidth="1"/>
    <col min="255" max="255" width="5.85546875" style="17" customWidth="1"/>
    <col min="256" max="256" width="1.5703125" style="17" customWidth="1"/>
    <col min="257" max="257" width="10.5703125" style="17" customWidth="1"/>
    <col min="258" max="258" width="6.7109375" style="17" customWidth="1"/>
    <col min="259" max="259" width="1.5703125" style="17" customWidth="1"/>
    <col min="260" max="260" width="10.5703125" style="17" customWidth="1"/>
    <col min="261" max="261" width="9.7109375" style="17" customWidth="1"/>
    <col min="262" max="262" width="13.28515625" style="17" bestFit="1" customWidth="1"/>
    <col min="263" max="263" width="7.7109375" style="17" customWidth="1"/>
    <col min="264" max="264" width="11.42578125" style="17"/>
    <col min="265" max="265" width="13.28515625" style="17" bestFit="1" customWidth="1"/>
    <col min="266" max="502" width="11.42578125" style="17"/>
    <col min="503" max="503" width="0.140625" style="17" customWidth="1"/>
    <col min="504" max="504" width="2.7109375" style="17" customWidth="1"/>
    <col min="505" max="505" width="15.42578125" style="17" customWidth="1"/>
    <col min="506" max="506" width="1.28515625" style="17" customWidth="1"/>
    <col min="507" max="507" width="27.7109375" style="17" customWidth="1"/>
    <col min="508" max="508" width="6.7109375" style="17" customWidth="1"/>
    <col min="509" max="509" width="1.5703125" style="17" customWidth="1"/>
    <col min="510" max="510" width="10.5703125" style="17" customWidth="1"/>
    <col min="511" max="511" width="5.85546875" style="17" customWidth="1"/>
    <col min="512" max="512" width="1.5703125" style="17" customWidth="1"/>
    <col min="513" max="513" width="10.5703125" style="17" customWidth="1"/>
    <col min="514" max="514" width="6.7109375" style="17" customWidth="1"/>
    <col min="515" max="515" width="1.5703125" style="17" customWidth="1"/>
    <col min="516" max="516" width="10.5703125" style="17" customWidth="1"/>
    <col min="517" max="517" width="9.7109375" style="17" customWidth="1"/>
    <col min="518" max="518" width="13.28515625" style="17" bestFit="1" customWidth="1"/>
    <col min="519" max="519" width="7.7109375" style="17" customWidth="1"/>
    <col min="520" max="520" width="11.42578125" style="17"/>
    <col min="521" max="521" width="13.28515625" style="17" bestFit="1" customWidth="1"/>
    <col min="522" max="758" width="11.42578125" style="17"/>
    <col min="759" max="759" width="0.140625" style="17" customWidth="1"/>
    <col min="760" max="760" width="2.7109375" style="17" customWidth="1"/>
    <col min="761" max="761" width="15.42578125" style="17" customWidth="1"/>
    <col min="762" max="762" width="1.28515625" style="17" customWidth="1"/>
    <col min="763" max="763" width="27.7109375" style="17" customWidth="1"/>
    <col min="764" max="764" width="6.7109375" style="17" customWidth="1"/>
    <col min="765" max="765" width="1.5703125" style="17" customWidth="1"/>
    <col min="766" max="766" width="10.5703125" style="17" customWidth="1"/>
    <col min="767" max="767" width="5.85546875" style="17" customWidth="1"/>
    <col min="768" max="768" width="1.5703125" style="17" customWidth="1"/>
    <col min="769" max="769" width="10.5703125" style="17" customWidth="1"/>
    <col min="770" max="770" width="6.7109375" style="17" customWidth="1"/>
    <col min="771" max="771" width="1.5703125" style="17" customWidth="1"/>
    <col min="772" max="772" width="10.5703125" style="17" customWidth="1"/>
    <col min="773" max="773" width="9.7109375" style="17" customWidth="1"/>
    <col min="774" max="774" width="13.28515625" style="17" bestFit="1" customWidth="1"/>
    <col min="775" max="775" width="7.7109375" style="17" customWidth="1"/>
    <col min="776" max="776" width="11.42578125" style="17"/>
    <col min="777" max="777" width="13.28515625" style="17" bestFit="1" customWidth="1"/>
    <col min="778" max="1014" width="11.42578125" style="17"/>
    <col min="1015" max="1015" width="0.140625" style="17" customWidth="1"/>
    <col min="1016" max="1016" width="2.7109375" style="17" customWidth="1"/>
    <col min="1017" max="1017" width="15.42578125" style="17" customWidth="1"/>
    <col min="1018" max="1018" width="1.28515625" style="17" customWidth="1"/>
    <col min="1019" max="1019" width="27.7109375" style="17" customWidth="1"/>
    <col min="1020" max="1020" width="6.7109375" style="17" customWidth="1"/>
    <col min="1021" max="1021" width="1.5703125" style="17" customWidth="1"/>
    <col min="1022" max="1022" width="10.5703125" style="17" customWidth="1"/>
    <col min="1023" max="1023" width="5.85546875" style="17" customWidth="1"/>
    <col min="1024" max="1024" width="1.5703125" style="17" customWidth="1"/>
    <col min="1025" max="1025" width="10.5703125" style="17" customWidth="1"/>
    <col min="1026" max="1026" width="6.7109375" style="17" customWidth="1"/>
    <col min="1027" max="1027" width="1.5703125" style="17" customWidth="1"/>
    <col min="1028" max="1028" width="10.5703125" style="17" customWidth="1"/>
    <col min="1029" max="1029" width="9.7109375" style="17" customWidth="1"/>
    <col min="1030" max="1030" width="13.28515625" style="17" bestFit="1" customWidth="1"/>
    <col min="1031" max="1031" width="7.7109375" style="17" customWidth="1"/>
    <col min="1032" max="1032" width="11.42578125" style="17"/>
    <col min="1033" max="1033" width="13.28515625" style="17" bestFit="1" customWidth="1"/>
    <col min="1034" max="1270" width="11.42578125" style="17"/>
    <col min="1271" max="1271" width="0.140625" style="17" customWidth="1"/>
    <col min="1272" max="1272" width="2.7109375" style="17" customWidth="1"/>
    <col min="1273" max="1273" width="15.42578125" style="17" customWidth="1"/>
    <col min="1274" max="1274" width="1.28515625" style="17" customWidth="1"/>
    <col min="1275" max="1275" width="27.7109375" style="17" customWidth="1"/>
    <col min="1276" max="1276" width="6.7109375" style="17" customWidth="1"/>
    <col min="1277" max="1277" width="1.5703125" style="17" customWidth="1"/>
    <col min="1278" max="1278" width="10.5703125" style="17" customWidth="1"/>
    <col min="1279" max="1279" width="5.85546875" style="17" customWidth="1"/>
    <col min="1280" max="1280" width="1.5703125" style="17" customWidth="1"/>
    <col min="1281" max="1281" width="10.5703125" style="17" customWidth="1"/>
    <col min="1282" max="1282" width="6.7109375" style="17" customWidth="1"/>
    <col min="1283" max="1283" width="1.5703125" style="17" customWidth="1"/>
    <col min="1284" max="1284" width="10.5703125" style="17" customWidth="1"/>
    <col min="1285" max="1285" width="9.7109375" style="17" customWidth="1"/>
    <col min="1286" max="1286" width="13.28515625" style="17" bestFit="1" customWidth="1"/>
    <col min="1287" max="1287" width="7.7109375" style="17" customWidth="1"/>
    <col min="1288" max="1288" width="11.42578125" style="17"/>
    <col min="1289" max="1289" width="13.28515625" style="17" bestFit="1" customWidth="1"/>
    <col min="1290" max="1526" width="11.42578125" style="17"/>
    <col min="1527" max="1527" width="0.140625" style="17" customWidth="1"/>
    <col min="1528" max="1528" width="2.7109375" style="17" customWidth="1"/>
    <col min="1529" max="1529" width="15.42578125" style="17" customWidth="1"/>
    <col min="1530" max="1530" width="1.28515625" style="17" customWidth="1"/>
    <col min="1531" max="1531" width="27.7109375" style="17" customWidth="1"/>
    <col min="1532" max="1532" width="6.7109375" style="17" customWidth="1"/>
    <col min="1533" max="1533" width="1.5703125" style="17" customWidth="1"/>
    <col min="1534" max="1534" width="10.5703125" style="17" customWidth="1"/>
    <col min="1535" max="1535" width="5.85546875" style="17" customWidth="1"/>
    <col min="1536" max="1536" width="1.5703125" style="17" customWidth="1"/>
    <col min="1537" max="1537" width="10.5703125" style="17" customWidth="1"/>
    <col min="1538" max="1538" width="6.7109375" style="17" customWidth="1"/>
    <col min="1539" max="1539" width="1.5703125" style="17" customWidth="1"/>
    <col min="1540" max="1540" width="10.5703125" style="17" customWidth="1"/>
    <col min="1541" max="1541" width="9.7109375" style="17" customWidth="1"/>
    <col min="1542" max="1542" width="13.28515625" style="17" bestFit="1" customWidth="1"/>
    <col min="1543" max="1543" width="7.7109375" style="17" customWidth="1"/>
    <col min="1544" max="1544" width="11.42578125" style="17"/>
    <col min="1545" max="1545" width="13.28515625" style="17" bestFit="1" customWidth="1"/>
    <col min="1546" max="1782" width="11.42578125" style="17"/>
    <col min="1783" max="1783" width="0.140625" style="17" customWidth="1"/>
    <col min="1784" max="1784" width="2.7109375" style="17" customWidth="1"/>
    <col min="1785" max="1785" width="15.42578125" style="17" customWidth="1"/>
    <col min="1786" max="1786" width="1.28515625" style="17" customWidth="1"/>
    <col min="1787" max="1787" width="27.7109375" style="17" customWidth="1"/>
    <col min="1788" max="1788" width="6.7109375" style="17" customWidth="1"/>
    <col min="1789" max="1789" width="1.5703125" style="17" customWidth="1"/>
    <col min="1790" max="1790" width="10.5703125" style="17" customWidth="1"/>
    <col min="1791" max="1791" width="5.85546875" style="17" customWidth="1"/>
    <col min="1792" max="1792" width="1.5703125" style="17" customWidth="1"/>
    <col min="1793" max="1793" width="10.5703125" style="17" customWidth="1"/>
    <col min="1794" max="1794" width="6.7109375" style="17" customWidth="1"/>
    <col min="1795" max="1795" width="1.5703125" style="17" customWidth="1"/>
    <col min="1796" max="1796" width="10.5703125" style="17" customWidth="1"/>
    <col min="1797" max="1797" width="9.7109375" style="17" customWidth="1"/>
    <col min="1798" max="1798" width="13.28515625" style="17" bestFit="1" customWidth="1"/>
    <col min="1799" max="1799" width="7.7109375" style="17" customWidth="1"/>
    <col min="1800" max="1800" width="11.42578125" style="17"/>
    <col min="1801" max="1801" width="13.28515625" style="17" bestFit="1" customWidth="1"/>
    <col min="1802" max="2038" width="11.42578125" style="17"/>
    <col min="2039" max="2039" width="0.140625" style="17" customWidth="1"/>
    <col min="2040" max="2040" width="2.7109375" style="17" customWidth="1"/>
    <col min="2041" max="2041" width="15.42578125" style="17" customWidth="1"/>
    <col min="2042" max="2042" width="1.28515625" style="17" customWidth="1"/>
    <col min="2043" max="2043" width="27.7109375" style="17" customWidth="1"/>
    <col min="2044" max="2044" width="6.7109375" style="17" customWidth="1"/>
    <col min="2045" max="2045" width="1.5703125" style="17" customWidth="1"/>
    <col min="2046" max="2046" width="10.5703125" style="17" customWidth="1"/>
    <col min="2047" max="2047" width="5.85546875" style="17" customWidth="1"/>
    <col min="2048" max="2048" width="1.5703125" style="17" customWidth="1"/>
    <col min="2049" max="2049" width="10.5703125" style="17" customWidth="1"/>
    <col min="2050" max="2050" width="6.7109375" style="17" customWidth="1"/>
    <col min="2051" max="2051" width="1.5703125" style="17" customWidth="1"/>
    <col min="2052" max="2052" width="10.5703125" style="17" customWidth="1"/>
    <col min="2053" max="2053" width="9.7109375" style="17" customWidth="1"/>
    <col min="2054" max="2054" width="13.28515625" style="17" bestFit="1" customWidth="1"/>
    <col min="2055" max="2055" width="7.7109375" style="17" customWidth="1"/>
    <col min="2056" max="2056" width="11.42578125" style="17"/>
    <col min="2057" max="2057" width="13.28515625" style="17" bestFit="1" customWidth="1"/>
    <col min="2058" max="2294" width="11.42578125" style="17"/>
    <col min="2295" max="2295" width="0.140625" style="17" customWidth="1"/>
    <col min="2296" max="2296" width="2.7109375" style="17" customWidth="1"/>
    <col min="2297" max="2297" width="15.42578125" style="17" customWidth="1"/>
    <col min="2298" max="2298" width="1.28515625" style="17" customWidth="1"/>
    <col min="2299" max="2299" width="27.7109375" style="17" customWidth="1"/>
    <col min="2300" max="2300" width="6.7109375" style="17" customWidth="1"/>
    <col min="2301" max="2301" width="1.5703125" style="17" customWidth="1"/>
    <col min="2302" max="2302" width="10.5703125" style="17" customWidth="1"/>
    <col min="2303" max="2303" width="5.85546875" style="17" customWidth="1"/>
    <col min="2304" max="2304" width="1.5703125" style="17" customWidth="1"/>
    <col min="2305" max="2305" width="10.5703125" style="17" customWidth="1"/>
    <col min="2306" max="2306" width="6.7109375" style="17" customWidth="1"/>
    <col min="2307" max="2307" width="1.5703125" style="17" customWidth="1"/>
    <col min="2308" max="2308" width="10.5703125" style="17" customWidth="1"/>
    <col min="2309" max="2309" width="9.7109375" style="17" customWidth="1"/>
    <col min="2310" max="2310" width="13.28515625" style="17" bestFit="1" customWidth="1"/>
    <col min="2311" max="2311" width="7.7109375" style="17" customWidth="1"/>
    <col min="2312" max="2312" width="11.42578125" style="17"/>
    <col min="2313" max="2313" width="13.28515625" style="17" bestFit="1" customWidth="1"/>
    <col min="2314" max="2550" width="11.42578125" style="17"/>
    <col min="2551" max="2551" width="0.140625" style="17" customWidth="1"/>
    <col min="2552" max="2552" width="2.7109375" style="17" customWidth="1"/>
    <col min="2553" max="2553" width="15.42578125" style="17" customWidth="1"/>
    <col min="2554" max="2554" width="1.28515625" style="17" customWidth="1"/>
    <col min="2555" max="2555" width="27.7109375" style="17" customWidth="1"/>
    <col min="2556" max="2556" width="6.7109375" style="17" customWidth="1"/>
    <col min="2557" max="2557" width="1.5703125" style="17" customWidth="1"/>
    <col min="2558" max="2558" width="10.5703125" style="17" customWidth="1"/>
    <col min="2559" max="2559" width="5.85546875" style="17" customWidth="1"/>
    <col min="2560" max="2560" width="1.5703125" style="17" customWidth="1"/>
    <col min="2561" max="2561" width="10.5703125" style="17" customWidth="1"/>
    <col min="2562" max="2562" width="6.7109375" style="17" customWidth="1"/>
    <col min="2563" max="2563" width="1.5703125" style="17" customWidth="1"/>
    <col min="2564" max="2564" width="10.5703125" style="17" customWidth="1"/>
    <col min="2565" max="2565" width="9.7109375" style="17" customWidth="1"/>
    <col min="2566" max="2566" width="13.28515625" style="17" bestFit="1" customWidth="1"/>
    <col min="2567" max="2567" width="7.7109375" style="17" customWidth="1"/>
    <col min="2568" max="2568" width="11.42578125" style="17"/>
    <col min="2569" max="2569" width="13.28515625" style="17" bestFit="1" customWidth="1"/>
    <col min="2570" max="2806" width="11.42578125" style="17"/>
    <col min="2807" max="2807" width="0.140625" style="17" customWidth="1"/>
    <col min="2808" max="2808" width="2.7109375" style="17" customWidth="1"/>
    <col min="2809" max="2809" width="15.42578125" style="17" customWidth="1"/>
    <col min="2810" max="2810" width="1.28515625" style="17" customWidth="1"/>
    <col min="2811" max="2811" width="27.7109375" style="17" customWidth="1"/>
    <col min="2812" max="2812" width="6.7109375" style="17" customWidth="1"/>
    <col min="2813" max="2813" width="1.5703125" style="17" customWidth="1"/>
    <col min="2814" max="2814" width="10.5703125" style="17" customWidth="1"/>
    <col min="2815" max="2815" width="5.85546875" style="17" customWidth="1"/>
    <col min="2816" max="2816" width="1.5703125" style="17" customWidth="1"/>
    <col min="2817" max="2817" width="10.5703125" style="17" customWidth="1"/>
    <col min="2818" max="2818" width="6.7109375" style="17" customWidth="1"/>
    <col min="2819" max="2819" width="1.5703125" style="17" customWidth="1"/>
    <col min="2820" max="2820" width="10.5703125" style="17" customWidth="1"/>
    <col min="2821" max="2821" width="9.7109375" style="17" customWidth="1"/>
    <col min="2822" max="2822" width="13.28515625" style="17" bestFit="1" customWidth="1"/>
    <col min="2823" max="2823" width="7.7109375" style="17" customWidth="1"/>
    <col min="2824" max="2824" width="11.42578125" style="17"/>
    <col min="2825" max="2825" width="13.28515625" style="17" bestFit="1" customWidth="1"/>
    <col min="2826" max="3062" width="11.42578125" style="17"/>
    <col min="3063" max="3063" width="0.140625" style="17" customWidth="1"/>
    <col min="3064" max="3064" width="2.7109375" style="17" customWidth="1"/>
    <col min="3065" max="3065" width="15.42578125" style="17" customWidth="1"/>
    <col min="3066" max="3066" width="1.28515625" style="17" customWidth="1"/>
    <col min="3067" max="3067" width="27.7109375" style="17" customWidth="1"/>
    <col min="3068" max="3068" width="6.7109375" style="17" customWidth="1"/>
    <col min="3069" max="3069" width="1.5703125" style="17" customWidth="1"/>
    <col min="3070" max="3070" width="10.5703125" style="17" customWidth="1"/>
    <col min="3071" max="3071" width="5.85546875" style="17" customWidth="1"/>
    <col min="3072" max="3072" width="1.5703125" style="17" customWidth="1"/>
    <col min="3073" max="3073" width="10.5703125" style="17" customWidth="1"/>
    <col min="3074" max="3074" width="6.7109375" style="17" customWidth="1"/>
    <col min="3075" max="3075" width="1.5703125" style="17" customWidth="1"/>
    <col min="3076" max="3076" width="10.5703125" style="17" customWidth="1"/>
    <col min="3077" max="3077" width="9.7109375" style="17" customWidth="1"/>
    <col min="3078" max="3078" width="13.28515625" style="17" bestFit="1" customWidth="1"/>
    <col min="3079" max="3079" width="7.7109375" style="17" customWidth="1"/>
    <col min="3080" max="3080" width="11.42578125" style="17"/>
    <col min="3081" max="3081" width="13.28515625" style="17" bestFit="1" customWidth="1"/>
    <col min="3082" max="3318" width="11.42578125" style="17"/>
    <col min="3319" max="3319" width="0.140625" style="17" customWidth="1"/>
    <col min="3320" max="3320" width="2.7109375" style="17" customWidth="1"/>
    <col min="3321" max="3321" width="15.42578125" style="17" customWidth="1"/>
    <col min="3322" max="3322" width="1.28515625" style="17" customWidth="1"/>
    <col min="3323" max="3323" width="27.7109375" style="17" customWidth="1"/>
    <col min="3324" max="3324" width="6.7109375" style="17" customWidth="1"/>
    <col min="3325" max="3325" width="1.5703125" style="17" customWidth="1"/>
    <col min="3326" max="3326" width="10.5703125" style="17" customWidth="1"/>
    <col min="3327" max="3327" width="5.85546875" style="17" customWidth="1"/>
    <col min="3328" max="3328" width="1.5703125" style="17" customWidth="1"/>
    <col min="3329" max="3329" width="10.5703125" style="17" customWidth="1"/>
    <col min="3330" max="3330" width="6.7109375" style="17" customWidth="1"/>
    <col min="3331" max="3331" width="1.5703125" style="17" customWidth="1"/>
    <col min="3332" max="3332" width="10.5703125" style="17" customWidth="1"/>
    <col min="3333" max="3333" width="9.7109375" style="17" customWidth="1"/>
    <col min="3334" max="3334" width="13.28515625" style="17" bestFit="1" customWidth="1"/>
    <col min="3335" max="3335" width="7.7109375" style="17" customWidth="1"/>
    <col min="3336" max="3336" width="11.42578125" style="17"/>
    <col min="3337" max="3337" width="13.28515625" style="17" bestFit="1" customWidth="1"/>
    <col min="3338" max="3574" width="11.42578125" style="17"/>
    <col min="3575" max="3575" width="0.140625" style="17" customWidth="1"/>
    <col min="3576" max="3576" width="2.7109375" style="17" customWidth="1"/>
    <col min="3577" max="3577" width="15.42578125" style="17" customWidth="1"/>
    <col min="3578" max="3578" width="1.28515625" style="17" customWidth="1"/>
    <col min="3579" max="3579" width="27.7109375" style="17" customWidth="1"/>
    <col min="3580" max="3580" width="6.7109375" style="17" customWidth="1"/>
    <col min="3581" max="3581" width="1.5703125" style="17" customWidth="1"/>
    <col min="3582" max="3582" width="10.5703125" style="17" customWidth="1"/>
    <col min="3583" max="3583" width="5.85546875" style="17" customWidth="1"/>
    <col min="3584" max="3584" width="1.5703125" style="17" customWidth="1"/>
    <col min="3585" max="3585" width="10.5703125" style="17" customWidth="1"/>
    <col min="3586" max="3586" width="6.7109375" style="17" customWidth="1"/>
    <col min="3587" max="3587" width="1.5703125" style="17" customWidth="1"/>
    <col min="3588" max="3588" width="10.5703125" style="17" customWidth="1"/>
    <col min="3589" max="3589" width="9.7109375" style="17" customWidth="1"/>
    <col min="3590" max="3590" width="13.28515625" style="17" bestFit="1" customWidth="1"/>
    <col min="3591" max="3591" width="7.7109375" style="17" customWidth="1"/>
    <col min="3592" max="3592" width="11.42578125" style="17"/>
    <col min="3593" max="3593" width="13.28515625" style="17" bestFit="1" customWidth="1"/>
    <col min="3594" max="3830" width="11.42578125" style="17"/>
    <col min="3831" max="3831" width="0.140625" style="17" customWidth="1"/>
    <col min="3832" max="3832" width="2.7109375" style="17" customWidth="1"/>
    <col min="3833" max="3833" width="15.42578125" style="17" customWidth="1"/>
    <col min="3834" max="3834" width="1.28515625" style="17" customWidth="1"/>
    <col min="3835" max="3835" width="27.7109375" style="17" customWidth="1"/>
    <col min="3836" max="3836" width="6.7109375" style="17" customWidth="1"/>
    <col min="3837" max="3837" width="1.5703125" style="17" customWidth="1"/>
    <col min="3838" max="3838" width="10.5703125" style="17" customWidth="1"/>
    <col min="3839" max="3839" width="5.85546875" style="17" customWidth="1"/>
    <col min="3840" max="3840" width="1.5703125" style="17" customWidth="1"/>
    <col min="3841" max="3841" width="10.5703125" style="17" customWidth="1"/>
    <col min="3842" max="3842" width="6.7109375" style="17" customWidth="1"/>
    <col min="3843" max="3843" width="1.5703125" style="17" customWidth="1"/>
    <col min="3844" max="3844" width="10.5703125" style="17" customWidth="1"/>
    <col min="3845" max="3845" width="9.7109375" style="17" customWidth="1"/>
    <col min="3846" max="3846" width="13.28515625" style="17" bestFit="1" customWidth="1"/>
    <col min="3847" max="3847" width="7.7109375" style="17" customWidth="1"/>
    <col min="3848" max="3848" width="11.42578125" style="17"/>
    <col min="3849" max="3849" width="13.28515625" style="17" bestFit="1" customWidth="1"/>
    <col min="3850" max="4086" width="11.42578125" style="17"/>
    <col min="4087" max="4087" width="0.140625" style="17" customWidth="1"/>
    <col min="4088" max="4088" width="2.7109375" style="17" customWidth="1"/>
    <col min="4089" max="4089" width="15.42578125" style="17" customWidth="1"/>
    <col min="4090" max="4090" width="1.28515625" style="17" customWidth="1"/>
    <col min="4091" max="4091" width="27.7109375" style="17" customWidth="1"/>
    <col min="4092" max="4092" width="6.7109375" style="17" customWidth="1"/>
    <col min="4093" max="4093" width="1.5703125" style="17" customWidth="1"/>
    <col min="4094" max="4094" width="10.5703125" style="17" customWidth="1"/>
    <col min="4095" max="4095" width="5.85546875" style="17" customWidth="1"/>
    <col min="4096" max="4096" width="1.5703125" style="17" customWidth="1"/>
    <col min="4097" max="4097" width="10.5703125" style="17" customWidth="1"/>
    <col min="4098" max="4098" width="6.7109375" style="17" customWidth="1"/>
    <col min="4099" max="4099" width="1.5703125" style="17" customWidth="1"/>
    <col min="4100" max="4100" width="10.5703125" style="17" customWidth="1"/>
    <col min="4101" max="4101" width="9.7109375" style="17" customWidth="1"/>
    <col min="4102" max="4102" width="13.28515625" style="17" bestFit="1" customWidth="1"/>
    <col min="4103" max="4103" width="7.7109375" style="17" customWidth="1"/>
    <col min="4104" max="4104" width="11.42578125" style="17"/>
    <col min="4105" max="4105" width="13.28515625" style="17" bestFit="1" customWidth="1"/>
    <col min="4106" max="4342" width="11.42578125" style="17"/>
    <col min="4343" max="4343" width="0.140625" style="17" customWidth="1"/>
    <col min="4344" max="4344" width="2.7109375" style="17" customWidth="1"/>
    <col min="4345" max="4345" width="15.42578125" style="17" customWidth="1"/>
    <col min="4346" max="4346" width="1.28515625" style="17" customWidth="1"/>
    <col min="4347" max="4347" width="27.7109375" style="17" customWidth="1"/>
    <col min="4348" max="4348" width="6.7109375" style="17" customWidth="1"/>
    <col min="4349" max="4349" width="1.5703125" style="17" customWidth="1"/>
    <col min="4350" max="4350" width="10.5703125" style="17" customWidth="1"/>
    <col min="4351" max="4351" width="5.85546875" style="17" customWidth="1"/>
    <col min="4352" max="4352" width="1.5703125" style="17" customWidth="1"/>
    <col min="4353" max="4353" width="10.5703125" style="17" customWidth="1"/>
    <col min="4354" max="4354" width="6.7109375" style="17" customWidth="1"/>
    <col min="4355" max="4355" width="1.5703125" style="17" customWidth="1"/>
    <col min="4356" max="4356" width="10.5703125" style="17" customWidth="1"/>
    <col min="4357" max="4357" width="9.7109375" style="17" customWidth="1"/>
    <col min="4358" max="4358" width="13.28515625" style="17" bestFit="1" customWidth="1"/>
    <col min="4359" max="4359" width="7.7109375" style="17" customWidth="1"/>
    <col min="4360" max="4360" width="11.42578125" style="17"/>
    <col min="4361" max="4361" width="13.28515625" style="17" bestFit="1" customWidth="1"/>
    <col min="4362" max="4598" width="11.42578125" style="17"/>
    <col min="4599" max="4599" width="0.140625" style="17" customWidth="1"/>
    <col min="4600" max="4600" width="2.7109375" style="17" customWidth="1"/>
    <col min="4601" max="4601" width="15.42578125" style="17" customWidth="1"/>
    <col min="4602" max="4602" width="1.28515625" style="17" customWidth="1"/>
    <col min="4603" max="4603" width="27.7109375" style="17" customWidth="1"/>
    <col min="4604" max="4604" width="6.7109375" style="17" customWidth="1"/>
    <col min="4605" max="4605" width="1.5703125" style="17" customWidth="1"/>
    <col min="4606" max="4606" width="10.5703125" style="17" customWidth="1"/>
    <col min="4607" max="4607" width="5.85546875" style="17" customWidth="1"/>
    <col min="4608" max="4608" width="1.5703125" style="17" customWidth="1"/>
    <col min="4609" max="4609" width="10.5703125" style="17" customWidth="1"/>
    <col min="4610" max="4610" width="6.7109375" style="17" customWidth="1"/>
    <col min="4611" max="4611" width="1.5703125" style="17" customWidth="1"/>
    <col min="4612" max="4612" width="10.5703125" style="17" customWidth="1"/>
    <col min="4613" max="4613" width="9.7109375" style="17" customWidth="1"/>
    <col min="4614" max="4614" width="13.28515625" style="17" bestFit="1" customWidth="1"/>
    <col min="4615" max="4615" width="7.7109375" style="17" customWidth="1"/>
    <col min="4616" max="4616" width="11.42578125" style="17"/>
    <col min="4617" max="4617" width="13.28515625" style="17" bestFit="1" customWidth="1"/>
    <col min="4618" max="4854" width="11.42578125" style="17"/>
    <col min="4855" max="4855" width="0.140625" style="17" customWidth="1"/>
    <col min="4856" max="4856" width="2.7109375" style="17" customWidth="1"/>
    <col min="4857" max="4857" width="15.42578125" style="17" customWidth="1"/>
    <col min="4858" max="4858" width="1.28515625" style="17" customWidth="1"/>
    <col min="4859" max="4859" width="27.7109375" style="17" customWidth="1"/>
    <col min="4860" max="4860" width="6.7109375" style="17" customWidth="1"/>
    <col min="4861" max="4861" width="1.5703125" style="17" customWidth="1"/>
    <col min="4862" max="4862" width="10.5703125" style="17" customWidth="1"/>
    <col min="4863" max="4863" width="5.85546875" style="17" customWidth="1"/>
    <col min="4864" max="4864" width="1.5703125" style="17" customWidth="1"/>
    <col min="4865" max="4865" width="10.5703125" style="17" customWidth="1"/>
    <col min="4866" max="4866" width="6.7109375" style="17" customWidth="1"/>
    <col min="4867" max="4867" width="1.5703125" style="17" customWidth="1"/>
    <col min="4868" max="4868" width="10.5703125" style="17" customWidth="1"/>
    <col min="4869" max="4869" width="9.7109375" style="17" customWidth="1"/>
    <col min="4870" max="4870" width="13.28515625" style="17" bestFit="1" customWidth="1"/>
    <col min="4871" max="4871" width="7.7109375" style="17" customWidth="1"/>
    <col min="4872" max="4872" width="11.42578125" style="17"/>
    <col min="4873" max="4873" width="13.28515625" style="17" bestFit="1" customWidth="1"/>
    <col min="4874" max="5110" width="11.42578125" style="17"/>
    <col min="5111" max="5111" width="0.140625" style="17" customWidth="1"/>
    <col min="5112" max="5112" width="2.7109375" style="17" customWidth="1"/>
    <col min="5113" max="5113" width="15.42578125" style="17" customWidth="1"/>
    <col min="5114" max="5114" width="1.28515625" style="17" customWidth="1"/>
    <col min="5115" max="5115" width="27.7109375" style="17" customWidth="1"/>
    <col min="5116" max="5116" width="6.7109375" style="17" customWidth="1"/>
    <col min="5117" max="5117" width="1.5703125" style="17" customWidth="1"/>
    <col min="5118" max="5118" width="10.5703125" style="17" customWidth="1"/>
    <col min="5119" max="5119" width="5.85546875" style="17" customWidth="1"/>
    <col min="5120" max="5120" width="1.5703125" style="17" customWidth="1"/>
    <col min="5121" max="5121" width="10.5703125" style="17" customWidth="1"/>
    <col min="5122" max="5122" width="6.7109375" style="17" customWidth="1"/>
    <col min="5123" max="5123" width="1.5703125" style="17" customWidth="1"/>
    <col min="5124" max="5124" width="10.5703125" style="17" customWidth="1"/>
    <col min="5125" max="5125" width="9.7109375" style="17" customWidth="1"/>
    <col min="5126" max="5126" width="13.28515625" style="17" bestFit="1" customWidth="1"/>
    <col min="5127" max="5127" width="7.7109375" style="17" customWidth="1"/>
    <col min="5128" max="5128" width="11.42578125" style="17"/>
    <col min="5129" max="5129" width="13.28515625" style="17" bestFit="1" customWidth="1"/>
    <col min="5130" max="5366" width="11.42578125" style="17"/>
    <col min="5367" max="5367" width="0.140625" style="17" customWidth="1"/>
    <col min="5368" max="5368" width="2.7109375" style="17" customWidth="1"/>
    <col min="5369" max="5369" width="15.42578125" style="17" customWidth="1"/>
    <col min="5370" max="5370" width="1.28515625" style="17" customWidth="1"/>
    <col min="5371" max="5371" width="27.7109375" style="17" customWidth="1"/>
    <col min="5372" max="5372" width="6.7109375" style="17" customWidth="1"/>
    <col min="5373" max="5373" width="1.5703125" style="17" customWidth="1"/>
    <col min="5374" max="5374" width="10.5703125" style="17" customWidth="1"/>
    <col min="5375" max="5375" width="5.85546875" style="17" customWidth="1"/>
    <col min="5376" max="5376" width="1.5703125" style="17" customWidth="1"/>
    <col min="5377" max="5377" width="10.5703125" style="17" customWidth="1"/>
    <col min="5378" max="5378" width="6.7109375" style="17" customWidth="1"/>
    <col min="5379" max="5379" width="1.5703125" style="17" customWidth="1"/>
    <col min="5380" max="5380" width="10.5703125" style="17" customWidth="1"/>
    <col min="5381" max="5381" width="9.7109375" style="17" customWidth="1"/>
    <col min="5382" max="5382" width="13.28515625" style="17" bestFit="1" customWidth="1"/>
    <col min="5383" max="5383" width="7.7109375" style="17" customWidth="1"/>
    <col min="5384" max="5384" width="11.42578125" style="17"/>
    <col min="5385" max="5385" width="13.28515625" style="17" bestFit="1" customWidth="1"/>
    <col min="5386" max="5622" width="11.42578125" style="17"/>
    <col min="5623" max="5623" width="0.140625" style="17" customWidth="1"/>
    <col min="5624" max="5624" width="2.7109375" style="17" customWidth="1"/>
    <col min="5625" max="5625" width="15.42578125" style="17" customWidth="1"/>
    <col min="5626" max="5626" width="1.28515625" style="17" customWidth="1"/>
    <col min="5627" max="5627" width="27.7109375" style="17" customWidth="1"/>
    <col min="5628" max="5628" width="6.7109375" style="17" customWidth="1"/>
    <col min="5629" max="5629" width="1.5703125" style="17" customWidth="1"/>
    <col min="5630" max="5630" width="10.5703125" style="17" customWidth="1"/>
    <col min="5631" max="5631" width="5.85546875" style="17" customWidth="1"/>
    <col min="5632" max="5632" width="1.5703125" style="17" customWidth="1"/>
    <col min="5633" max="5633" width="10.5703125" style="17" customWidth="1"/>
    <col min="5634" max="5634" width="6.7109375" style="17" customWidth="1"/>
    <col min="5635" max="5635" width="1.5703125" style="17" customWidth="1"/>
    <col min="5636" max="5636" width="10.5703125" style="17" customWidth="1"/>
    <col min="5637" max="5637" width="9.7109375" style="17" customWidth="1"/>
    <col min="5638" max="5638" width="13.28515625" style="17" bestFit="1" customWidth="1"/>
    <col min="5639" max="5639" width="7.7109375" style="17" customWidth="1"/>
    <col min="5640" max="5640" width="11.42578125" style="17"/>
    <col min="5641" max="5641" width="13.28515625" style="17" bestFit="1" customWidth="1"/>
    <col min="5642" max="5878" width="11.42578125" style="17"/>
    <col min="5879" max="5879" width="0.140625" style="17" customWidth="1"/>
    <col min="5880" max="5880" width="2.7109375" style="17" customWidth="1"/>
    <col min="5881" max="5881" width="15.42578125" style="17" customWidth="1"/>
    <col min="5882" max="5882" width="1.28515625" style="17" customWidth="1"/>
    <col min="5883" max="5883" width="27.7109375" style="17" customWidth="1"/>
    <col min="5884" max="5884" width="6.7109375" style="17" customWidth="1"/>
    <col min="5885" max="5885" width="1.5703125" style="17" customWidth="1"/>
    <col min="5886" max="5886" width="10.5703125" style="17" customWidth="1"/>
    <col min="5887" max="5887" width="5.85546875" style="17" customWidth="1"/>
    <col min="5888" max="5888" width="1.5703125" style="17" customWidth="1"/>
    <col min="5889" max="5889" width="10.5703125" style="17" customWidth="1"/>
    <col min="5890" max="5890" width="6.7109375" style="17" customWidth="1"/>
    <col min="5891" max="5891" width="1.5703125" style="17" customWidth="1"/>
    <col min="5892" max="5892" width="10.5703125" style="17" customWidth="1"/>
    <col min="5893" max="5893" width="9.7109375" style="17" customWidth="1"/>
    <col min="5894" max="5894" width="13.28515625" style="17" bestFit="1" customWidth="1"/>
    <col min="5895" max="5895" width="7.7109375" style="17" customWidth="1"/>
    <col min="5896" max="5896" width="11.42578125" style="17"/>
    <col min="5897" max="5897" width="13.28515625" style="17" bestFit="1" customWidth="1"/>
    <col min="5898" max="6134" width="11.42578125" style="17"/>
    <col min="6135" max="6135" width="0.140625" style="17" customWidth="1"/>
    <col min="6136" max="6136" width="2.7109375" style="17" customWidth="1"/>
    <col min="6137" max="6137" width="15.42578125" style="17" customWidth="1"/>
    <col min="6138" max="6138" width="1.28515625" style="17" customWidth="1"/>
    <col min="6139" max="6139" width="27.7109375" style="17" customWidth="1"/>
    <col min="6140" max="6140" width="6.7109375" style="17" customWidth="1"/>
    <col min="6141" max="6141" width="1.5703125" style="17" customWidth="1"/>
    <col min="6142" max="6142" width="10.5703125" style="17" customWidth="1"/>
    <col min="6143" max="6143" width="5.85546875" style="17" customWidth="1"/>
    <col min="6144" max="6144" width="1.5703125" style="17" customWidth="1"/>
    <col min="6145" max="6145" width="10.5703125" style="17" customWidth="1"/>
    <col min="6146" max="6146" width="6.7109375" style="17" customWidth="1"/>
    <col min="6147" max="6147" width="1.5703125" style="17" customWidth="1"/>
    <col min="6148" max="6148" width="10.5703125" style="17" customWidth="1"/>
    <col min="6149" max="6149" width="9.7109375" style="17" customWidth="1"/>
    <col min="6150" max="6150" width="13.28515625" style="17" bestFit="1" customWidth="1"/>
    <col min="6151" max="6151" width="7.7109375" style="17" customWidth="1"/>
    <col min="6152" max="6152" width="11.42578125" style="17"/>
    <col min="6153" max="6153" width="13.28515625" style="17" bestFit="1" customWidth="1"/>
    <col min="6154" max="6390" width="11.42578125" style="17"/>
    <col min="6391" max="6391" width="0.140625" style="17" customWidth="1"/>
    <col min="6392" max="6392" width="2.7109375" style="17" customWidth="1"/>
    <col min="6393" max="6393" width="15.42578125" style="17" customWidth="1"/>
    <col min="6394" max="6394" width="1.28515625" style="17" customWidth="1"/>
    <col min="6395" max="6395" width="27.7109375" style="17" customWidth="1"/>
    <col min="6396" max="6396" width="6.7109375" style="17" customWidth="1"/>
    <col min="6397" max="6397" width="1.5703125" style="17" customWidth="1"/>
    <col min="6398" max="6398" width="10.5703125" style="17" customWidth="1"/>
    <col min="6399" max="6399" width="5.85546875" style="17" customWidth="1"/>
    <col min="6400" max="6400" width="1.5703125" style="17" customWidth="1"/>
    <col min="6401" max="6401" width="10.5703125" style="17" customWidth="1"/>
    <col min="6402" max="6402" width="6.7109375" style="17" customWidth="1"/>
    <col min="6403" max="6403" width="1.5703125" style="17" customWidth="1"/>
    <col min="6404" max="6404" width="10.5703125" style="17" customWidth="1"/>
    <col min="6405" max="6405" width="9.7109375" style="17" customWidth="1"/>
    <col min="6406" max="6406" width="13.28515625" style="17" bestFit="1" customWidth="1"/>
    <col min="6407" max="6407" width="7.7109375" style="17" customWidth="1"/>
    <col min="6408" max="6408" width="11.42578125" style="17"/>
    <col min="6409" max="6409" width="13.28515625" style="17" bestFit="1" customWidth="1"/>
    <col min="6410" max="6646" width="11.42578125" style="17"/>
    <col min="6647" max="6647" width="0.140625" style="17" customWidth="1"/>
    <col min="6648" max="6648" width="2.7109375" style="17" customWidth="1"/>
    <col min="6649" max="6649" width="15.42578125" style="17" customWidth="1"/>
    <col min="6650" max="6650" width="1.28515625" style="17" customWidth="1"/>
    <col min="6651" max="6651" width="27.7109375" style="17" customWidth="1"/>
    <col min="6652" max="6652" width="6.7109375" style="17" customWidth="1"/>
    <col min="6653" max="6653" width="1.5703125" style="17" customWidth="1"/>
    <col min="6654" max="6654" width="10.5703125" style="17" customWidth="1"/>
    <col min="6655" max="6655" width="5.85546875" style="17" customWidth="1"/>
    <col min="6656" max="6656" width="1.5703125" style="17" customWidth="1"/>
    <col min="6657" max="6657" width="10.5703125" style="17" customWidth="1"/>
    <col min="6658" max="6658" width="6.7109375" style="17" customWidth="1"/>
    <col min="6659" max="6659" width="1.5703125" style="17" customWidth="1"/>
    <col min="6660" max="6660" width="10.5703125" style="17" customWidth="1"/>
    <col min="6661" max="6661" width="9.7109375" style="17" customWidth="1"/>
    <col min="6662" max="6662" width="13.28515625" style="17" bestFit="1" customWidth="1"/>
    <col min="6663" max="6663" width="7.7109375" style="17" customWidth="1"/>
    <col min="6664" max="6664" width="11.42578125" style="17"/>
    <col min="6665" max="6665" width="13.28515625" style="17" bestFit="1" customWidth="1"/>
    <col min="6666" max="6902" width="11.42578125" style="17"/>
    <col min="6903" max="6903" width="0.140625" style="17" customWidth="1"/>
    <col min="6904" max="6904" width="2.7109375" style="17" customWidth="1"/>
    <col min="6905" max="6905" width="15.42578125" style="17" customWidth="1"/>
    <col min="6906" max="6906" width="1.28515625" style="17" customWidth="1"/>
    <col min="6907" max="6907" width="27.7109375" style="17" customWidth="1"/>
    <col min="6908" max="6908" width="6.7109375" style="17" customWidth="1"/>
    <col min="6909" max="6909" width="1.5703125" style="17" customWidth="1"/>
    <col min="6910" max="6910" width="10.5703125" style="17" customWidth="1"/>
    <col min="6911" max="6911" width="5.85546875" style="17" customWidth="1"/>
    <col min="6912" max="6912" width="1.5703125" style="17" customWidth="1"/>
    <col min="6913" max="6913" width="10.5703125" style="17" customWidth="1"/>
    <col min="6914" max="6914" width="6.7109375" style="17" customWidth="1"/>
    <col min="6915" max="6915" width="1.5703125" style="17" customWidth="1"/>
    <col min="6916" max="6916" width="10.5703125" style="17" customWidth="1"/>
    <col min="6917" max="6917" width="9.7109375" style="17" customWidth="1"/>
    <col min="6918" max="6918" width="13.28515625" style="17" bestFit="1" customWidth="1"/>
    <col min="6919" max="6919" width="7.7109375" style="17" customWidth="1"/>
    <col min="6920" max="6920" width="11.42578125" style="17"/>
    <col min="6921" max="6921" width="13.28515625" style="17" bestFit="1" customWidth="1"/>
    <col min="6922" max="7158" width="11.42578125" style="17"/>
    <col min="7159" max="7159" width="0.140625" style="17" customWidth="1"/>
    <col min="7160" max="7160" width="2.7109375" style="17" customWidth="1"/>
    <col min="7161" max="7161" width="15.42578125" style="17" customWidth="1"/>
    <col min="7162" max="7162" width="1.28515625" style="17" customWidth="1"/>
    <col min="7163" max="7163" width="27.7109375" style="17" customWidth="1"/>
    <col min="7164" max="7164" width="6.7109375" style="17" customWidth="1"/>
    <col min="7165" max="7165" width="1.5703125" style="17" customWidth="1"/>
    <col min="7166" max="7166" width="10.5703125" style="17" customWidth="1"/>
    <col min="7167" max="7167" width="5.85546875" style="17" customWidth="1"/>
    <col min="7168" max="7168" width="1.5703125" style="17" customWidth="1"/>
    <col min="7169" max="7169" width="10.5703125" style="17" customWidth="1"/>
    <col min="7170" max="7170" width="6.7109375" style="17" customWidth="1"/>
    <col min="7171" max="7171" width="1.5703125" style="17" customWidth="1"/>
    <col min="7172" max="7172" width="10.5703125" style="17" customWidth="1"/>
    <col min="7173" max="7173" width="9.7109375" style="17" customWidth="1"/>
    <col min="7174" max="7174" width="13.28515625" style="17" bestFit="1" customWidth="1"/>
    <col min="7175" max="7175" width="7.7109375" style="17" customWidth="1"/>
    <col min="7176" max="7176" width="11.42578125" style="17"/>
    <col min="7177" max="7177" width="13.28515625" style="17" bestFit="1" customWidth="1"/>
    <col min="7178" max="7414" width="11.42578125" style="17"/>
    <col min="7415" max="7415" width="0.140625" style="17" customWidth="1"/>
    <col min="7416" max="7416" width="2.7109375" style="17" customWidth="1"/>
    <col min="7417" max="7417" width="15.42578125" style="17" customWidth="1"/>
    <col min="7418" max="7418" width="1.28515625" style="17" customWidth="1"/>
    <col min="7419" max="7419" width="27.7109375" style="17" customWidth="1"/>
    <col min="7420" max="7420" width="6.7109375" style="17" customWidth="1"/>
    <col min="7421" max="7421" width="1.5703125" style="17" customWidth="1"/>
    <col min="7422" max="7422" width="10.5703125" style="17" customWidth="1"/>
    <col min="7423" max="7423" width="5.85546875" style="17" customWidth="1"/>
    <col min="7424" max="7424" width="1.5703125" style="17" customWidth="1"/>
    <col min="7425" max="7425" width="10.5703125" style="17" customWidth="1"/>
    <col min="7426" max="7426" width="6.7109375" style="17" customWidth="1"/>
    <col min="7427" max="7427" width="1.5703125" style="17" customWidth="1"/>
    <col min="7428" max="7428" width="10.5703125" style="17" customWidth="1"/>
    <col min="7429" max="7429" width="9.7109375" style="17" customWidth="1"/>
    <col min="7430" max="7430" width="13.28515625" style="17" bestFit="1" customWidth="1"/>
    <col min="7431" max="7431" width="7.7109375" style="17" customWidth="1"/>
    <col min="7432" max="7432" width="11.42578125" style="17"/>
    <col min="7433" max="7433" width="13.28515625" style="17" bestFit="1" customWidth="1"/>
    <col min="7434" max="7670" width="11.42578125" style="17"/>
    <col min="7671" max="7671" width="0.140625" style="17" customWidth="1"/>
    <col min="7672" max="7672" width="2.7109375" style="17" customWidth="1"/>
    <col min="7673" max="7673" width="15.42578125" style="17" customWidth="1"/>
    <col min="7674" max="7674" width="1.28515625" style="17" customWidth="1"/>
    <col min="7675" max="7675" width="27.7109375" style="17" customWidth="1"/>
    <col min="7676" max="7676" width="6.7109375" style="17" customWidth="1"/>
    <col min="7677" max="7677" width="1.5703125" style="17" customWidth="1"/>
    <col min="7678" max="7678" width="10.5703125" style="17" customWidth="1"/>
    <col min="7679" max="7679" width="5.85546875" style="17" customWidth="1"/>
    <col min="7680" max="7680" width="1.5703125" style="17" customWidth="1"/>
    <col min="7681" max="7681" width="10.5703125" style="17" customWidth="1"/>
    <col min="7682" max="7682" width="6.7109375" style="17" customWidth="1"/>
    <col min="7683" max="7683" width="1.5703125" style="17" customWidth="1"/>
    <col min="7684" max="7684" width="10.5703125" style="17" customWidth="1"/>
    <col min="7685" max="7685" width="9.7109375" style="17" customWidth="1"/>
    <col min="7686" max="7686" width="13.28515625" style="17" bestFit="1" customWidth="1"/>
    <col min="7687" max="7687" width="7.7109375" style="17" customWidth="1"/>
    <col min="7688" max="7688" width="11.42578125" style="17"/>
    <col min="7689" max="7689" width="13.28515625" style="17" bestFit="1" customWidth="1"/>
    <col min="7690" max="7926" width="11.42578125" style="17"/>
    <col min="7927" max="7927" width="0.140625" style="17" customWidth="1"/>
    <col min="7928" max="7928" width="2.7109375" style="17" customWidth="1"/>
    <col min="7929" max="7929" width="15.42578125" style="17" customWidth="1"/>
    <col min="7930" max="7930" width="1.28515625" style="17" customWidth="1"/>
    <col min="7931" max="7931" width="27.7109375" style="17" customWidth="1"/>
    <col min="7932" max="7932" width="6.7109375" style="17" customWidth="1"/>
    <col min="7933" max="7933" width="1.5703125" style="17" customWidth="1"/>
    <col min="7934" max="7934" width="10.5703125" style="17" customWidth="1"/>
    <col min="7935" max="7935" width="5.85546875" style="17" customWidth="1"/>
    <col min="7936" max="7936" width="1.5703125" style="17" customWidth="1"/>
    <col min="7937" max="7937" width="10.5703125" style="17" customWidth="1"/>
    <col min="7938" max="7938" width="6.7109375" style="17" customWidth="1"/>
    <col min="7939" max="7939" width="1.5703125" style="17" customWidth="1"/>
    <col min="7940" max="7940" width="10.5703125" style="17" customWidth="1"/>
    <col min="7941" max="7941" width="9.7109375" style="17" customWidth="1"/>
    <col min="7942" max="7942" width="13.28515625" style="17" bestFit="1" customWidth="1"/>
    <col min="7943" max="7943" width="7.7109375" style="17" customWidth="1"/>
    <col min="7944" max="7944" width="11.42578125" style="17"/>
    <col min="7945" max="7945" width="13.28515625" style="17" bestFit="1" customWidth="1"/>
    <col min="7946" max="8182" width="11.42578125" style="17"/>
    <col min="8183" max="8183" width="0.140625" style="17" customWidth="1"/>
    <col min="8184" max="8184" width="2.7109375" style="17" customWidth="1"/>
    <col min="8185" max="8185" width="15.42578125" style="17" customWidth="1"/>
    <col min="8186" max="8186" width="1.28515625" style="17" customWidth="1"/>
    <col min="8187" max="8187" width="27.7109375" style="17" customWidth="1"/>
    <col min="8188" max="8188" width="6.7109375" style="17" customWidth="1"/>
    <col min="8189" max="8189" width="1.5703125" style="17" customWidth="1"/>
    <col min="8190" max="8190" width="10.5703125" style="17" customWidth="1"/>
    <col min="8191" max="8191" width="5.85546875" style="17" customWidth="1"/>
    <col min="8192" max="8192" width="1.5703125" style="17" customWidth="1"/>
    <col min="8193" max="8193" width="10.5703125" style="17" customWidth="1"/>
    <col min="8194" max="8194" width="6.7109375" style="17" customWidth="1"/>
    <col min="8195" max="8195" width="1.5703125" style="17" customWidth="1"/>
    <col min="8196" max="8196" width="10.5703125" style="17" customWidth="1"/>
    <col min="8197" max="8197" width="9.7109375" style="17" customWidth="1"/>
    <col min="8198" max="8198" width="13.28515625" style="17" bestFit="1" customWidth="1"/>
    <col min="8199" max="8199" width="7.7109375" style="17" customWidth="1"/>
    <col min="8200" max="8200" width="11.42578125" style="17"/>
    <col min="8201" max="8201" width="13.28515625" style="17" bestFit="1" customWidth="1"/>
    <col min="8202" max="8438" width="11.42578125" style="17"/>
    <col min="8439" max="8439" width="0.140625" style="17" customWidth="1"/>
    <col min="8440" max="8440" width="2.7109375" style="17" customWidth="1"/>
    <col min="8441" max="8441" width="15.42578125" style="17" customWidth="1"/>
    <col min="8442" max="8442" width="1.28515625" style="17" customWidth="1"/>
    <col min="8443" max="8443" width="27.7109375" style="17" customWidth="1"/>
    <col min="8444" max="8444" width="6.7109375" style="17" customWidth="1"/>
    <col min="8445" max="8445" width="1.5703125" style="17" customWidth="1"/>
    <col min="8446" max="8446" width="10.5703125" style="17" customWidth="1"/>
    <col min="8447" max="8447" width="5.85546875" style="17" customWidth="1"/>
    <col min="8448" max="8448" width="1.5703125" style="17" customWidth="1"/>
    <col min="8449" max="8449" width="10.5703125" style="17" customWidth="1"/>
    <col min="8450" max="8450" width="6.7109375" style="17" customWidth="1"/>
    <col min="8451" max="8451" width="1.5703125" style="17" customWidth="1"/>
    <col min="8452" max="8452" width="10.5703125" style="17" customWidth="1"/>
    <col min="8453" max="8453" width="9.7109375" style="17" customWidth="1"/>
    <col min="8454" max="8454" width="13.28515625" style="17" bestFit="1" customWidth="1"/>
    <col min="8455" max="8455" width="7.7109375" style="17" customWidth="1"/>
    <col min="8456" max="8456" width="11.42578125" style="17"/>
    <col min="8457" max="8457" width="13.28515625" style="17" bestFit="1" customWidth="1"/>
    <col min="8458" max="8694" width="11.42578125" style="17"/>
    <col min="8695" max="8695" width="0.140625" style="17" customWidth="1"/>
    <col min="8696" max="8696" width="2.7109375" style="17" customWidth="1"/>
    <col min="8697" max="8697" width="15.42578125" style="17" customWidth="1"/>
    <col min="8698" max="8698" width="1.28515625" style="17" customWidth="1"/>
    <col min="8699" max="8699" width="27.7109375" style="17" customWidth="1"/>
    <col min="8700" max="8700" width="6.7109375" style="17" customWidth="1"/>
    <col min="8701" max="8701" width="1.5703125" style="17" customWidth="1"/>
    <col min="8702" max="8702" width="10.5703125" style="17" customWidth="1"/>
    <col min="8703" max="8703" width="5.85546875" style="17" customWidth="1"/>
    <col min="8704" max="8704" width="1.5703125" style="17" customWidth="1"/>
    <col min="8705" max="8705" width="10.5703125" style="17" customWidth="1"/>
    <col min="8706" max="8706" width="6.7109375" style="17" customWidth="1"/>
    <col min="8707" max="8707" width="1.5703125" style="17" customWidth="1"/>
    <col min="8708" max="8708" width="10.5703125" style="17" customWidth="1"/>
    <col min="8709" max="8709" width="9.7109375" style="17" customWidth="1"/>
    <col min="8710" max="8710" width="13.28515625" style="17" bestFit="1" customWidth="1"/>
    <col min="8711" max="8711" width="7.7109375" style="17" customWidth="1"/>
    <col min="8712" max="8712" width="11.42578125" style="17"/>
    <col min="8713" max="8713" width="13.28515625" style="17" bestFit="1" customWidth="1"/>
    <col min="8714" max="8950" width="11.42578125" style="17"/>
    <col min="8951" max="8951" width="0.140625" style="17" customWidth="1"/>
    <col min="8952" max="8952" width="2.7109375" style="17" customWidth="1"/>
    <col min="8953" max="8953" width="15.42578125" style="17" customWidth="1"/>
    <col min="8954" max="8954" width="1.28515625" style="17" customWidth="1"/>
    <col min="8955" max="8955" width="27.7109375" style="17" customWidth="1"/>
    <col min="8956" max="8956" width="6.7109375" style="17" customWidth="1"/>
    <col min="8957" max="8957" width="1.5703125" style="17" customWidth="1"/>
    <col min="8958" max="8958" width="10.5703125" style="17" customWidth="1"/>
    <col min="8959" max="8959" width="5.85546875" style="17" customWidth="1"/>
    <col min="8960" max="8960" width="1.5703125" style="17" customWidth="1"/>
    <col min="8961" max="8961" width="10.5703125" style="17" customWidth="1"/>
    <col min="8962" max="8962" width="6.7109375" style="17" customWidth="1"/>
    <col min="8963" max="8963" width="1.5703125" style="17" customWidth="1"/>
    <col min="8964" max="8964" width="10.5703125" style="17" customWidth="1"/>
    <col min="8965" max="8965" width="9.7109375" style="17" customWidth="1"/>
    <col min="8966" max="8966" width="13.28515625" style="17" bestFit="1" customWidth="1"/>
    <col min="8967" max="8967" width="7.7109375" style="17" customWidth="1"/>
    <col min="8968" max="8968" width="11.42578125" style="17"/>
    <col min="8969" max="8969" width="13.28515625" style="17" bestFit="1" customWidth="1"/>
    <col min="8970" max="9206" width="11.42578125" style="17"/>
    <col min="9207" max="9207" width="0.140625" style="17" customWidth="1"/>
    <col min="9208" max="9208" width="2.7109375" style="17" customWidth="1"/>
    <col min="9209" max="9209" width="15.42578125" style="17" customWidth="1"/>
    <col min="9210" max="9210" width="1.28515625" style="17" customWidth="1"/>
    <col min="9211" max="9211" width="27.7109375" style="17" customWidth="1"/>
    <col min="9212" max="9212" width="6.7109375" style="17" customWidth="1"/>
    <col min="9213" max="9213" width="1.5703125" style="17" customWidth="1"/>
    <col min="9214" max="9214" width="10.5703125" style="17" customWidth="1"/>
    <col min="9215" max="9215" width="5.85546875" style="17" customWidth="1"/>
    <col min="9216" max="9216" width="1.5703125" style="17" customWidth="1"/>
    <col min="9217" max="9217" width="10.5703125" style="17" customWidth="1"/>
    <col min="9218" max="9218" width="6.7109375" style="17" customWidth="1"/>
    <col min="9219" max="9219" width="1.5703125" style="17" customWidth="1"/>
    <col min="9220" max="9220" width="10.5703125" style="17" customWidth="1"/>
    <col min="9221" max="9221" width="9.7109375" style="17" customWidth="1"/>
    <col min="9222" max="9222" width="13.28515625" style="17" bestFit="1" customWidth="1"/>
    <col min="9223" max="9223" width="7.7109375" style="17" customWidth="1"/>
    <col min="9224" max="9224" width="11.42578125" style="17"/>
    <col min="9225" max="9225" width="13.28515625" style="17" bestFit="1" customWidth="1"/>
    <col min="9226" max="9462" width="11.42578125" style="17"/>
    <col min="9463" max="9463" width="0.140625" style="17" customWidth="1"/>
    <col min="9464" max="9464" width="2.7109375" style="17" customWidth="1"/>
    <col min="9465" max="9465" width="15.42578125" style="17" customWidth="1"/>
    <col min="9466" max="9466" width="1.28515625" style="17" customWidth="1"/>
    <col min="9467" max="9467" width="27.7109375" style="17" customWidth="1"/>
    <col min="9468" max="9468" width="6.7109375" style="17" customWidth="1"/>
    <col min="9469" max="9469" width="1.5703125" style="17" customWidth="1"/>
    <col min="9470" max="9470" width="10.5703125" style="17" customWidth="1"/>
    <col min="9471" max="9471" width="5.85546875" style="17" customWidth="1"/>
    <col min="9472" max="9472" width="1.5703125" style="17" customWidth="1"/>
    <col min="9473" max="9473" width="10.5703125" style="17" customWidth="1"/>
    <col min="9474" max="9474" width="6.7109375" style="17" customWidth="1"/>
    <col min="9475" max="9475" width="1.5703125" style="17" customWidth="1"/>
    <col min="9476" max="9476" width="10.5703125" style="17" customWidth="1"/>
    <col min="9477" max="9477" width="9.7109375" style="17" customWidth="1"/>
    <col min="9478" max="9478" width="13.28515625" style="17" bestFit="1" customWidth="1"/>
    <col min="9479" max="9479" width="7.7109375" style="17" customWidth="1"/>
    <col min="9480" max="9480" width="11.42578125" style="17"/>
    <col min="9481" max="9481" width="13.28515625" style="17" bestFit="1" customWidth="1"/>
    <col min="9482" max="9718" width="11.42578125" style="17"/>
    <col min="9719" max="9719" width="0.140625" style="17" customWidth="1"/>
    <col min="9720" max="9720" width="2.7109375" style="17" customWidth="1"/>
    <col min="9721" max="9721" width="15.42578125" style="17" customWidth="1"/>
    <col min="9722" max="9722" width="1.28515625" style="17" customWidth="1"/>
    <col min="9723" max="9723" width="27.7109375" style="17" customWidth="1"/>
    <col min="9724" max="9724" width="6.7109375" style="17" customWidth="1"/>
    <col min="9725" max="9725" width="1.5703125" style="17" customWidth="1"/>
    <col min="9726" max="9726" width="10.5703125" style="17" customWidth="1"/>
    <col min="9727" max="9727" width="5.85546875" style="17" customWidth="1"/>
    <col min="9728" max="9728" width="1.5703125" style="17" customWidth="1"/>
    <col min="9729" max="9729" width="10.5703125" style="17" customWidth="1"/>
    <col min="9730" max="9730" width="6.7109375" style="17" customWidth="1"/>
    <col min="9731" max="9731" width="1.5703125" style="17" customWidth="1"/>
    <col min="9732" max="9732" width="10.5703125" style="17" customWidth="1"/>
    <col min="9733" max="9733" width="9.7109375" style="17" customWidth="1"/>
    <col min="9734" max="9734" width="13.28515625" style="17" bestFit="1" customWidth="1"/>
    <col min="9735" max="9735" width="7.7109375" style="17" customWidth="1"/>
    <col min="9736" max="9736" width="11.42578125" style="17"/>
    <col min="9737" max="9737" width="13.28515625" style="17" bestFit="1" customWidth="1"/>
    <col min="9738" max="9974" width="11.42578125" style="17"/>
    <col min="9975" max="9975" width="0.140625" style="17" customWidth="1"/>
    <col min="9976" max="9976" width="2.7109375" style="17" customWidth="1"/>
    <col min="9977" max="9977" width="15.42578125" style="17" customWidth="1"/>
    <col min="9978" max="9978" width="1.28515625" style="17" customWidth="1"/>
    <col min="9979" max="9979" width="27.7109375" style="17" customWidth="1"/>
    <col min="9980" max="9980" width="6.7109375" style="17" customWidth="1"/>
    <col min="9981" max="9981" width="1.5703125" style="17" customWidth="1"/>
    <col min="9982" max="9982" width="10.5703125" style="17" customWidth="1"/>
    <col min="9983" max="9983" width="5.85546875" style="17" customWidth="1"/>
    <col min="9984" max="9984" width="1.5703125" style="17" customWidth="1"/>
    <col min="9985" max="9985" width="10.5703125" style="17" customWidth="1"/>
    <col min="9986" max="9986" width="6.7109375" style="17" customWidth="1"/>
    <col min="9987" max="9987" width="1.5703125" style="17" customWidth="1"/>
    <col min="9988" max="9988" width="10.5703125" style="17" customWidth="1"/>
    <col min="9989" max="9989" width="9.7109375" style="17" customWidth="1"/>
    <col min="9990" max="9990" width="13.28515625" style="17" bestFit="1" customWidth="1"/>
    <col min="9991" max="9991" width="7.7109375" style="17" customWidth="1"/>
    <col min="9992" max="9992" width="11.42578125" style="17"/>
    <col min="9993" max="9993" width="13.28515625" style="17" bestFit="1" customWidth="1"/>
    <col min="9994" max="10230" width="11.42578125" style="17"/>
    <col min="10231" max="10231" width="0.140625" style="17" customWidth="1"/>
    <col min="10232" max="10232" width="2.7109375" style="17" customWidth="1"/>
    <col min="10233" max="10233" width="15.42578125" style="17" customWidth="1"/>
    <col min="10234" max="10234" width="1.28515625" style="17" customWidth="1"/>
    <col min="10235" max="10235" width="27.7109375" style="17" customWidth="1"/>
    <col min="10236" max="10236" width="6.7109375" style="17" customWidth="1"/>
    <col min="10237" max="10237" width="1.5703125" style="17" customWidth="1"/>
    <col min="10238" max="10238" width="10.5703125" style="17" customWidth="1"/>
    <col min="10239" max="10239" width="5.85546875" style="17" customWidth="1"/>
    <col min="10240" max="10240" width="1.5703125" style="17" customWidth="1"/>
    <col min="10241" max="10241" width="10.5703125" style="17" customWidth="1"/>
    <col min="10242" max="10242" width="6.7109375" style="17" customWidth="1"/>
    <col min="10243" max="10243" width="1.5703125" style="17" customWidth="1"/>
    <col min="10244" max="10244" width="10.5703125" style="17" customWidth="1"/>
    <col min="10245" max="10245" width="9.7109375" style="17" customWidth="1"/>
    <col min="10246" max="10246" width="13.28515625" style="17" bestFit="1" customWidth="1"/>
    <col min="10247" max="10247" width="7.7109375" style="17" customWidth="1"/>
    <col min="10248" max="10248" width="11.42578125" style="17"/>
    <col min="10249" max="10249" width="13.28515625" style="17" bestFit="1" customWidth="1"/>
    <col min="10250" max="10486" width="11.42578125" style="17"/>
    <col min="10487" max="10487" width="0.140625" style="17" customWidth="1"/>
    <col min="10488" max="10488" width="2.7109375" style="17" customWidth="1"/>
    <col min="10489" max="10489" width="15.42578125" style="17" customWidth="1"/>
    <col min="10490" max="10490" width="1.28515625" style="17" customWidth="1"/>
    <col min="10491" max="10491" width="27.7109375" style="17" customWidth="1"/>
    <col min="10492" max="10492" width="6.7109375" style="17" customWidth="1"/>
    <col min="10493" max="10493" width="1.5703125" style="17" customWidth="1"/>
    <col min="10494" max="10494" width="10.5703125" style="17" customWidth="1"/>
    <col min="10495" max="10495" width="5.85546875" style="17" customWidth="1"/>
    <col min="10496" max="10496" width="1.5703125" style="17" customWidth="1"/>
    <col min="10497" max="10497" width="10.5703125" style="17" customWidth="1"/>
    <col min="10498" max="10498" width="6.7109375" style="17" customWidth="1"/>
    <col min="10499" max="10499" width="1.5703125" style="17" customWidth="1"/>
    <col min="10500" max="10500" width="10.5703125" style="17" customWidth="1"/>
    <col min="10501" max="10501" width="9.7109375" style="17" customWidth="1"/>
    <col min="10502" max="10502" width="13.28515625" style="17" bestFit="1" customWidth="1"/>
    <col min="10503" max="10503" width="7.7109375" style="17" customWidth="1"/>
    <col min="10504" max="10504" width="11.42578125" style="17"/>
    <col min="10505" max="10505" width="13.28515625" style="17" bestFit="1" customWidth="1"/>
    <col min="10506" max="10742" width="11.42578125" style="17"/>
    <col min="10743" max="10743" width="0.140625" style="17" customWidth="1"/>
    <col min="10744" max="10744" width="2.7109375" style="17" customWidth="1"/>
    <col min="10745" max="10745" width="15.42578125" style="17" customWidth="1"/>
    <col min="10746" max="10746" width="1.28515625" style="17" customWidth="1"/>
    <col min="10747" max="10747" width="27.7109375" style="17" customWidth="1"/>
    <col min="10748" max="10748" width="6.7109375" style="17" customWidth="1"/>
    <col min="10749" max="10749" width="1.5703125" style="17" customWidth="1"/>
    <col min="10750" max="10750" width="10.5703125" style="17" customWidth="1"/>
    <col min="10751" max="10751" width="5.85546875" style="17" customWidth="1"/>
    <col min="10752" max="10752" width="1.5703125" style="17" customWidth="1"/>
    <col min="10753" max="10753" width="10.5703125" style="17" customWidth="1"/>
    <col min="10754" max="10754" width="6.7109375" style="17" customWidth="1"/>
    <col min="10755" max="10755" width="1.5703125" style="17" customWidth="1"/>
    <col min="10756" max="10756" width="10.5703125" style="17" customWidth="1"/>
    <col min="10757" max="10757" width="9.7109375" style="17" customWidth="1"/>
    <col min="10758" max="10758" width="13.28515625" style="17" bestFit="1" customWidth="1"/>
    <col min="10759" max="10759" width="7.7109375" style="17" customWidth="1"/>
    <col min="10760" max="10760" width="11.42578125" style="17"/>
    <col min="10761" max="10761" width="13.28515625" style="17" bestFit="1" customWidth="1"/>
    <col min="10762" max="10998" width="11.42578125" style="17"/>
    <col min="10999" max="10999" width="0.140625" style="17" customWidth="1"/>
    <col min="11000" max="11000" width="2.7109375" style="17" customWidth="1"/>
    <col min="11001" max="11001" width="15.42578125" style="17" customWidth="1"/>
    <col min="11002" max="11002" width="1.28515625" style="17" customWidth="1"/>
    <col min="11003" max="11003" width="27.7109375" style="17" customWidth="1"/>
    <col min="11004" max="11004" width="6.7109375" style="17" customWidth="1"/>
    <col min="11005" max="11005" width="1.5703125" style="17" customWidth="1"/>
    <col min="11006" max="11006" width="10.5703125" style="17" customWidth="1"/>
    <col min="11007" max="11007" width="5.85546875" style="17" customWidth="1"/>
    <col min="11008" max="11008" width="1.5703125" style="17" customWidth="1"/>
    <col min="11009" max="11009" width="10.5703125" style="17" customWidth="1"/>
    <col min="11010" max="11010" width="6.7109375" style="17" customWidth="1"/>
    <col min="11011" max="11011" width="1.5703125" style="17" customWidth="1"/>
    <col min="11012" max="11012" width="10.5703125" style="17" customWidth="1"/>
    <col min="11013" max="11013" width="9.7109375" style="17" customWidth="1"/>
    <col min="11014" max="11014" width="13.28515625" style="17" bestFit="1" customWidth="1"/>
    <col min="11015" max="11015" width="7.7109375" style="17" customWidth="1"/>
    <col min="11016" max="11016" width="11.42578125" style="17"/>
    <col min="11017" max="11017" width="13.28515625" style="17" bestFit="1" customWidth="1"/>
    <col min="11018" max="11254" width="11.42578125" style="17"/>
    <col min="11255" max="11255" width="0.140625" style="17" customWidth="1"/>
    <col min="11256" max="11256" width="2.7109375" style="17" customWidth="1"/>
    <col min="11257" max="11257" width="15.42578125" style="17" customWidth="1"/>
    <col min="11258" max="11258" width="1.28515625" style="17" customWidth="1"/>
    <col min="11259" max="11259" width="27.7109375" style="17" customWidth="1"/>
    <col min="11260" max="11260" width="6.7109375" style="17" customWidth="1"/>
    <col min="11261" max="11261" width="1.5703125" style="17" customWidth="1"/>
    <col min="11262" max="11262" width="10.5703125" style="17" customWidth="1"/>
    <col min="11263" max="11263" width="5.85546875" style="17" customWidth="1"/>
    <col min="11264" max="11264" width="1.5703125" style="17" customWidth="1"/>
    <col min="11265" max="11265" width="10.5703125" style="17" customWidth="1"/>
    <col min="11266" max="11266" width="6.7109375" style="17" customWidth="1"/>
    <col min="11267" max="11267" width="1.5703125" style="17" customWidth="1"/>
    <col min="11268" max="11268" width="10.5703125" style="17" customWidth="1"/>
    <col min="11269" max="11269" width="9.7109375" style="17" customWidth="1"/>
    <col min="11270" max="11270" width="13.28515625" style="17" bestFit="1" customWidth="1"/>
    <col min="11271" max="11271" width="7.7109375" style="17" customWidth="1"/>
    <col min="11272" max="11272" width="11.42578125" style="17"/>
    <col min="11273" max="11273" width="13.28515625" style="17" bestFit="1" customWidth="1"/>
    <col min="11274" max="11510" width="11.42578125" style="17"/>
    <col min="11511" max="11511" width="0.140625" style="17" customWidth="1"/>
    <col min="11512" max="11512" width="2.7109375" style="17" customWidth="1"/>
    <col min="11513" max="11513" width="15.42578125" style="17" customWidth="1"/>
    <col min="11514" max="11514" width="1.28515625" style="17" customWidth="1"/>
    <col min="11515" max="11515" width="27.7109375" style="17" customWidth="1"/>
    <col min="11516" max="11516" width="6.7109375" style="17" customWidth="1"/>
    <col min="11517" max="11517" width="1.5703125" style="17" customWidth="1"/>
    <col min="11518" max="11518" width="10.5703125" style="17" customWidth="1"/>
    <col min="11519" max="11519" width="5.85546875" style="17" customWidth="1"/>
    <col min="11520" max="11520" width="1.5703125" style="17" customWidth="1"/>
    <col min="11521" max="11521" width="10.5703125" style="17" customWidth="1"/>
    <col min="11522" max="11522" width="6.7109375" style="17" customWidth="1"/>
    <col min="11523" max="11523" width="1.5703125" style="17" customWidth="1"/>
    <col min="11524" max="11524" width="10.5703125" style="17" customWidth="1"/>
    <col min="11525" max="11525" width="9.7109375" style="17" customWidth="1"/>
    <col min="11526" max="11526" width="13.28515625" style="17" bestFit="1" customWidth="1"/>
    <col min="11527" max="11527" width="7.7109375" style="17" customWidth="1"/>
    <col min="11528" max="11528" width="11.42578125" style="17"/>
    <col min="11529" max="11529" width="13.28515625" style="17" bestFit="1" customWidth="1"/>
    <col min="11530" max="11766" width="11.42578125" style="17"/>
    <col min="11767" max="11767" width="0.140625" style="17" customWidth="1"/>
    <col min="11768" max="11768" width="2.7109375" style="17" customWidth="1"/>
    <col min="11769" max="11769" width="15.42578125" style="17" customWidth="1"/>
    <col min="11770" max="11770" width="1.28515625" style="17" customWidth="1"/>
    <col min="11771" max="11771" width="27.7109375" style="17" customWidth="1"/>
    <col min="11772" max="11772" width="6.7109375" style="17" customWidth="1"/>
    <col min="11773" max="11773" width="1.5703125" style="17" customWidth="1"/>
    <col min="11774" max="11774" width="10.5703125" style="17" customWidth="1"/>
    <col min="11775" max="11775" width="5.85546875" style="17" customWidth="1"/>
    <col min="11776" max="11776" width="1.5703125" style="17" customWidth="1"/>
    <col min="11777" max="11777" width="10.5703125" style="17" customWidth="1"/>
    <col min="11778" max="11778" width="6.7109375" style="17" customWidth="1"/>
    <col min="11779" max="11779" width="1.5703125" style="17" customWidth="1"/>
    <col min="11780" max="11780" width="10.5703125" style="17" customWidth="1"/>
    <col min="11781" max="11781" width="9.7109375" style="17" customWidth="1"/>
    <col min="11782" max="11782" width="13.28515625" style="17" bestFit="1" customWidth="1"/>
    <col min="11783" max="11783" width="7.7109375" style="17" customWidth="1"/>
    <col min="11784" max="11784" width="11.42578125" style="17"/>
    <col min="11785" max="11785" width="13.28515625" style="17" bestFit="1" customWidth="1"/>
    <col min="11786" max="12022" width="11.42578125" style="17"/>
    <col min="12023" max="12023" width="0.140625" style="17" customWidth="1"/>
    <col min="12024" max="12024" width="2.7109375" style="17" customWidth="1"/>
    <col min="12025" max="12025" width="15.42578125" style="17" customWidth="1"/>
    <col min="12026" max="12026" width="1.28515625" style="17" customWidth="1"/>
    <col min="12027" max="12027" width="27.7109375" style="17" customWidth="1"/>
    <col min="12028" max="12028" width="6.7109375" style="17" customWidth="1"/>
    <col min="12029" max="12029" width="1.5703125" style="17" customWidth="1"/>
    <col min="12030" max="12030" width="10.5703125" style="17" customWidth="1"/>
    <col min="12031" max="12031" width="5.85546875" style="17" customWidth="1"/>
    <col min="12032" max="12032" width="1.5703125" style="17" customWidth="1"/>
    <col min="12033" max="12033" width="10.5703125" style="17" customWidth="1"/>
    <col min="12034" max="12034" width="6.7109375" style="17" customWidth="1"/>
    <col min="12035" max="12035" width="1.5703125" style="17" customWidth="1"/>
    <col min="12036" max="12036" width="10.5703125" style="17" customWidth="1"/>
    <col min="12037" max="12037" width="9.7109375" style="17" customWidth="1"/>
    <col min="12038" max="12038" width="13.28515625" style="17" bestFit="1" customWidth="1"/>
    <col min="12039" max="12039" width="7.7109375" style="17" customWidth="1"/>
    <col min="12040" max="12040" width="11.42578125" style="17"/>
    <col min="12041" max="12041" width="13.28515625" style="17" bestFit="1" customWidth="1"/>
    <col min="12042" max="12278" width="11.42578125" style="17"/>
    <col min="12279" max="12279" width="0.140625" style="17" customWidth="1"/>
    <col min="12280" max="12280" width="2.7109375" style="17" customWidth="1"/>
    <col min="12281" max="12281" width="15.42578125" style="17" customWidth="1"/>
    <col min="12282" max="12282" width="1.28515625" style="17" customWidth="1"/>
    <col min="12283" max="12283" width="27.7109375" style="17" customWidth="1"/>
    <col min="12284" max="12284" width="6.7109375" style="17" customWidth="1"/>
    <col min="12285" max="12285" width="1.5703125" style="17" customWidth="1"/>
    <col min="12286" max="12286" width="10.5703125" style="17" customWidth="1"/>
    <col min="12287" max="12287" width="5.85546875" style="17" customWidth="1"/>
    <col min="12288" max="12288" width="1.5703125" style="17" customWidth="1"/>
    <col min="12289" max="12289" width="10.5703125" style="17" customWidth="1"/>
    <col min="12290" max="12290" width="6.7109375" style="17" customWidth="1"/>
    <col min="12291" max="12291" width="1.5703125" style="17" customWidth="1"/>
    <col min="12292" max="12292" width="10.5703125" style="17" customWidth="1"/>
    <col min="12293" max="12293" width="9.7109375" style="17" customWidth="1"/>
    <col min="12294" max="12294" width="13.28515625" style="17" bestFit="1" customWidth="1"/>
    <col min="12295" max="12295" width="7.7109375" style="17" customWidth="1"/>
    <col min="12296" max="12296" width="11.42578125" style="17"/>
    <col min="12297" max="12297" width="13.28515625" style="17" bestFit="1" customWidth="1"/>
    <col min="12298" max="12534" width="11.42578125" style="17"/>
    <col min="12535" max="12535" width="0.140625" style="17" customWidth="1"/>
    <col min="12536" max="12536" width="2.7109375" style="17" customWidth="1"/>
    <col min="12537" max="12537" width="15.42578125" style="17" customWidth="1"/>
    <col min="12538" max="12538" width="1.28515625" style="17" customWidth="1"/>
    <col min="12539" max="12539" width="27.7109375" style="17" customWidth="1"/>
    <col min="12540" max="12540" width="6.7109375" style="17" customWidth="1"/>
    <col min="12541" max="12541" width="1.5703125" style="17" customWidth="1"/>
    <col min="12542" max="12542" width="10.5703125" style="17" customWidth="1"/>
    <col min="12543" max="12543" width="5.85546875" style="17" customWidth="1"/>
    <col min="12544" max="12544" width="1.5703125" style="17" customWidth="1"/>
    <col min="12545" max="12545" width="10.5703125" style="17" customWidth="1"/>
    <col min="12546" max="12546" width="6.7109375" style="17" customWidth="1"/>
    <col min="12547" max="12547" width="1.5703125" style="17" customWidth="1"/>
    <col min="12548" max="12548" width="10.5703125" style="17" customWidth="1"/>
    <col min="12549" max="12549" width="9.7109375" style="17" customWidth="1"/>
    <col min="12550" max="12550" width="13.28515625" style="17" bestFit="1" customWidth="1"/>
    <col min="12551" max="12551" width="7.7109375" style="17" customWidth="1"/>
    <col min="12552" max="12552" width="11.42578125" style="17"/>
    <col min="12553" max="12553" width="13.28515625" style="17" bestFit="1" customWidth="1"/>
    <col min="12554" max="12790" width="11.42578125" style="17"/>
    <col min="12791" max="12791" width="0.140625" style="17" customWidth="1"/>
    <col min="12792" max="12792" width="2.7109375" style="17" customWidth="1"/>
    <col min="12793" max="12793" width="15.42578125" style="17" customWidth="1"/>
    <col min="12794" max="12794" width="1.28515625" style="17" customWidth="1"/>
    <col min="12795" max="12795" width="27.7109375" style="17" customWidth="1"/>
    <col min="12796" max="12796" width="6.7109375" style="17" customWidth="1"/>
    <col min="12797" max="12797" width="1.5703125" style="17" customWidth="1"/>
    <col min="12798" max="12798" width="10.5703125" style="17" customWidth="1"/>
    <col min="12799" max="12799" width="5.85546875" style="17" customWidth="1"/>
    <col min="12800" max="12800" width="1.5703125" style="17" customWidth="1"/>
    <col min="12801" max="12801" width="10.5703125" style="17" customWidth="1"/>
    <col min="12802" max="12802" width="6.7109375" style="17" customWidth="1"/>
    <col min="12803" max="12803" width="1.5703125" style="17" customWidth="1"/>
    <col min="12804" max="12804" width="10.5703125" style="17" customWidth="1"/>
    <col min="12805" max="12805" width="9.7109375" style="17" customWidth="1"/>
    <col min="12806" max="12806" width="13.28515625" style="17" bestFit="1" customWidth="1"/>
    <col min="12807" max="12807" width="7.7109375" style="17" customWidth="1"/>
    <col min="12808" max="12808" width="11.42578125" style="17"/>
    <col min="12809" max="12809" width="13.28515625" style="17" bestFit="1" customWidth="1"/>
    <col min="12810" max="13046" width="11.42578125" style="17"/>
    <col min="13047" max="13047" width="0.140625" style="17" customWidth="1"/>
    <col min="13048" max="13048" width="2.7109375" style="17" customWidth="1"/>
    <col min="13049" max="13049" width="15.42578125" style="17" customWidth="1"/>
    <col min="13050" max="13050" width="1.28515625" style="17" customWidth="1"/>
    <col min="13051" max="13051" width="27.7109375" style="17" customWidth="1"/>
    <col min="13052" max="13052" width="6.7109375" style="17" customWidth="1"/>
    <col min="13053" max="13053" width="1.5703125" style="17" customWidth="1"/>
    <col min="13054" max="13054" width="10.5703125" style="17" customWidth="1"/>
    <col min="13055" max="13055" width="5.85546875" style="17" customWidth="1"/>
    <col min="13056" max="13056" width="1.5703125" style="17" customWidth="1"/>
    <col min="13057" max="13057" width="10.5703125" style="17" customWidth="1"/>
    <col min="13058" max="13058" width="6.7109375" style="17" customWidth="1"/>
    <col min="13059" max="13059" width="1.5703125" style="17" customWidth="1"/>
    <col min="13060" max="13060" width="10.5703125" style="17" customWidth="1"/>
    <col min="13061" max="13061" width="9.7109375" style="17" customWidth="1"/>
    <col min="13062" max="13062" width="13.28515625" style="17" bestFit="1" customWidth="1"/>
    <col min="13063" max="13063" width="7.7109375" style="17" customWidth="1"/>
    <col min="13064" max="13064" width="11.42578125" style="17"/>
    <col min="13065" max="13065" width="13.28515625" style="17" bestFit="1" customWidth="1"/>
    <col min="13066" max="13302" width="11.42578125" style="17"/>
    <col min="13303" max="13303" width="0.140625" style="17" customWidth="1"/>
    <col min="13304" max="13304" width="2.7109375" style="17" customWidth="1"/>
    <col min="13305" max="13305" width="15.42578125" style="17" customWidth="1"/>
    <col min="13306" max="13306" width="1.28515625" style="17" customWidth="1"/>
    <col min="13307" max="13307" width="27.7109375" style="17" customWidth="1"/>
    <col min="13308" max="13308" width="6.7109375" style="17" customWidth="1"/>
    <col min="13309" max="13309" width="1.5703125" style="17" customWidth="1"/>
    <col min="13310" max="13310" width="10.5703125" style="17" customWidth="1"/>
    <col min="13311" max="13311" width="5.85546875" style="17" customWidth="1"/>
    <col min="13312" max="13312" width="1.5703125" style="17" customWidth="1"/>
    <col min="13313" max="13313" width="10.5703125" style="17" customWidth="1"/>
    <col min="13314" max="13314" width="6.7109375" style="17" customWidth="1"/>
    <col min="13315" max="13315" width="1.5703125" style="17" customWidth="1"/>
    <col min="13316" max="13316" width="10.5703125" style="17" customWidth="1"/>
    <col min="13317" max="13317" width="9.7109375" style="17" customWidth="1"/>
    <col min="13318" max="13318" width="13.28515625" style="17" bestFit="1" customWidth="1"/>
    <col min="13319" max="13319" width="7.7109375" style="17" customWidth="1"/>
    <col min="13320" max="13320" width="11.42578125" style="17"/>
    <col min="13321" max="13321" width="13.28515625" style="17" bestFit="1" customWidth="1"/>
    <col min="13322" max="13558" width="11.42578125" style="17"/>
    <col min="13559" max="13559" width="0.140625" style="17" customWidth="1"/>
    <col min="13560" max="13560" width="2.7109375" style="17" customWidth="1"/>
    <col min="13561" max="13561" width="15.42578125" style="17" customWidth="1"/>
    <col min="13562" max="13562" width="1.28515625" style="17" customWidth="1"/>
    <col min="13563" max="13563" width="27.7109375" style="17" customWidth="1"/>
    <col min="13564" max="13564" width="6.7109375" style="17" customWidth="1"/>
    <col min="13565" max="13565" width="1.5703125" style="17" customWidth="1"/>
    <col min="13566" max="13566" width="10.5703125" style="17" customWidth="1"/>
    <col min="13567" max="13567" width="5.85546875" style="17" customWidth="1"/>
    <col min="13568" max="13568" width="1.5703125" style="17" customWidth="1"/>
    <col min="13569" max="13569" width="10.5703125" style="17" customWidth="1"/>
    <col min="13570" max="13570" width="6.7109375" style="17" customWidth="1"/>
    <col min="13571" max="13571" width="1.5703125" style="17" customWidth="1"/>
    <col min="13572" max="13572" width="10.5703125" style="17" customWidth="1"/>
    <col min="13573" max="13573" width="9.7109375" style="17" customWidth="1"/>
    <col min="13574" max="13574" width="13.28515625" style="17" bestFit="1" customWidth="1"/>
    <col min="13575" max="13575" width="7.7109375" style="17" customWidth="1"/>
    <col min="13576" max="13576" width="11.42578125" style="17"/>
    <col min="13577" max="13577" width="13.28515625" style="17" bestFit="1" customWidth="1"/>
    <col min="13578" max="13814" width="11.42578125" style="17"/>
    <col min="13815" max="13815" width="0.140625" style="17" customWidth="1"/>
    <col min="13816" max="13816" width="2.7109375" style="17" customWidth="1"/>
    <col min="13817" max="13817" width="15.42578125" style="17" customWidth="1"/>
    <col min="13818" max="13818" width="1.28515625" style="17" customWidth="1"/>
    <col min="13819" max="13819" width="27.7109375" style="17" customWidth="1"/>
    <col min="13820" max="13820" width="6.7109375" style="17" customWidth="1"/>
    <col min="13821" max="13821" width="1.5703125" style="17" customWidth="1"/>
    <col min="13822" max="13822" width="10.5703125" style="17" customWidth="1"/>
    <col min="13823" max="13823" width="5.85546875" style="17" customWidth="1"/>
    <col min="13824" max="13824" width="1.5703125" style="17" customWidth="1"/>
    <col min="13825" max="13825" width="10.5703125" style="17" customWidth="1"/>
    <col min="13826" max="13826" width="6.7109375" style="17" customWidth="1"/>
    <col min="13827" max="13827" width="1.5703125" style="17" customWidth="1"/>
    <col min="13828" max="13828" width="10.5703125" style="17" customWidth="1"/>
    <col min="13829" max="13829" width="9.7109375" style="17" customWidth="1"/>
    <col min="13830" max="13830" width="13.28515625" style="17" bestFit="1" customWidth="1"/>
    <col min="13831" max="13831" width="7.7109375" style="17" customWidth="1"/>
    <col min="13832" max="13832" width="11.42578125" style="17"/>
    <col min="13833" max="13833" width="13.28515625" style="17" bestFit="1" customWidth="1"/>
    <col min="13834" max="14070" width="11.42578125" style="17"/>
    <col min="14071" max="14071" width="0.140625" style="17" customWidth="1"/>
    <col min="14072" max="14072" width="2.7109375" style="17" customWidth="1"/>
    <col min="14073" max="14073" width="15.42578125" style="17" customWidth="1"/>
    <col min="14074" max="14074" width="1.28515625" style="17" customWidth="1"/>
    <col min="14075" max="14075" width="27.7109375" style="17" customWidth="1"/>
    <col min="14076" max="14076" width="6.7109375" style="17" customWidth="1"/>
    <col min="14077" max="14077" width="1.5703125" style="17" customWidth="1"/>
    <col min="14078" max="14078" width="10.5703125" style="17" customWidth="1"/>
    <col min="14079" max="14079" width="5.85546875" style="17" customWidth="1"/>
    <col min="14080" max="14080" width="1.5703125" style="17" customWidth="1"/>
    <col min="14081" max="14081" width="10.5703125" style="17" customWidth="1"/>
    <col min="14082" max="14082" width="6.7109375" style="17" customWidth="1"/>
    <col min="14083" max="14083" width="1.5703125" style="17" customWidth="1"/>
    <col min="14084" max="14084" width="10.5703125" style="17" customWidth="1"/>
    <col min="14085" max="14085" width="9.7109375" style="17" customWidth="1"/>
    <col min="14086" max="14086" width="13.28515625" style="17" bestFit="1" customWidth="1"/>
    <col min="14087" max="14087" width="7.7109375" style="17" customWidth="1"/>
    <col min="14088" max="14088" width="11.42578125" style="17"/>
    <col min="14089" max="14089" width="13.28515625" style="17" bestFit="1" customWidth="1"/>
    <col min="14090" max="14326" width="11.42578125" style="17"/>
    <col min="14327" max="14327" width="0.140625" style="17" customWidth="1"/>
    <col min="14328" max="14328" width="2.7109375" style="17" customWidth="1"/>
    <col min="14329" max="14329" width="15.42578125" style="17" customWidth="1"/>
    <col min="14330" max="14330" width="1.28515625" style="17" customWidth="1"/>
    <col min="14331" max="14331" width="27.7109375" style="17" customWidth="1"/>
    <col min="14332" max="14332" width="6.7109375" style="17" customWidth="1"/>
    <col min="14333" max="14333" width="1.5703125" style="17" customWidth="1"/>
    <col min="14334" max="14334" width="10.5703125" style="17" customWidth="1"/>
    <col min="14335" max="14335" width="5.85546875" style="17" customWidth="1"/>
    <col min="14336" max="14336" width="1.5703125" style="17" customWidth="1"/>
    <col min="14337" max="14337" width="10.5703125" style="17" customWidth="1"/>
    <col min="14338" max="14338" width="6.7109375" style="17" customWidth="1"/>
    <col min="14339" max="14339" width="1.5703125" style="17" customWidth="1"/>
    <col min="14340" max="14340" width="10.5703125" style="17" customWidth="1"/>
    <col min="14341" max="14341" width="9.7109375" style="17" customWidth="1"/>
    <col min="14342" max="14342" width="13.28515625" style="17" bestFit="1" customWidth="1"/>
    <col min="14343" max="14343" width="7.7109375" style="17" customWidth="1"/>
    <col min="14344" max="14344" width="11.42578125" style="17"/>
    <col min="14345" max="14345" width="13.28515625" style="17" bestFit="1" customWidth="1"/>
    <col min="14346" max="14582" width="11.42578125" style="17"/>
    <col min="14583" max="14583" width="0.140625" style="17" customWidth="1"/>
    <col min="14584" max="14584" width="2.7109375" style="17" customWidth="1"/>
    <col min="14585" max="14585" width="15.42578125" style="17" customWidth="1"/>
    <col min="14586" max="14586" width="1.28515625" style="17" customWidth="1"/>
    <col min="14587" max="14587" width="27.7109375" style="17" customWidth="1"/>
    <col min="14588" max="14588" width="6.7109375" style="17" customWidth="1"/>
    <col min="14589" max="14589" width="1.5703125" style="17" customWidth="1"/>
    <col min="14590" max="14590" width="10.5703125" style="17" customWidth="1"/>
    <col min="14591" max="14591" width="5.85546875" style="17" customWidth="1"/>
    <col min="14592" max="14592" width="1.5703125" style="17" customWidth="1"/>
    <col min="14593" max="14593" width="10.5703125" style="17" customWidth="1"/>
    <col min="14594" max="14594" width="6.7109375" style="17" customWidth="1"/>
    <col min="14595" max="14595" width="1.5703125" style="17" customWidth="1"/>
    <col min="14596" max="14596" width="10.5703125" style="17" customWidth="1"/>
    <col min="14597" max="14597" width="9.7109375" style="17" customWidth="1"/>
    <col min="14598" max="14598" width="13.28515625" style="17" bestFit="1" customWidth="1"/>
    <col min="14599" max="14599" width="7.7109375" style="17" customWidth="1"/>
    <col min="14600" max="14600" width="11.42578125" style="17"/>
    <col min="14601" max="14601" width="13.28515625" style="17" bestFit="1" customWidth="1"/>
    <col min="14602" max="14838" width="11.42578125" style="17"/>
    <col min="14839" max="14839" width="0.140625" style="17" customWidth="1"/>
    <col min="14840" max="14840" width="2.7109375" style="17" customWidth="1"/>
    <col min="14841" max="14841" width="15.42578125" style="17" customWidth="1"/>
    <col min="14842" max="14842" width="1.28515625" style="17" customWidth="1"/>
    <col min="14843" max="14843" width="27.7109375" style="17" customWidth="1"/>
    <col min="14844" max="14844" width="6.7109375" style="17" customWidth="1"/>
    <col min="14845" max="14845" width="1.5703125" style="17" customWidth="1"/>
    <col min="14846" max="14846" width="10.5703125" style="17" customWidth="1"/>
    <col min="14847" max="14847" width="5.85546875" style="17" customWidth="1"/>
    <col min="14848" max="14848" width="1.5703125" style="17" customWidth="1"/>
    <col min="14849" max="14849" width="10.5703125" style="17" customWidth="1"/>
    <col min="14850" max="14850" width="6.7109375" style="17" customWidth="1"/>
    <col min="14851" max="14851" width="1.5703125" style="17" customWidth="1"/>
    <col min="14852" max="14852" width="10.5703125" style="17" customWidth="1"/>
    <col min="14853" max="14853" width="9.7109375" style="17" customWidth="1"/>
    <col min="14854" max="14854" width="13.28515625" style="17" bestFit="1" customWidth="1"/>
    <col min="14855" max="14855" width="7.7109375" style="17" customWidth="1"/>
    <col min="14856" max="14856" width="11.42578125" style="17"/>
    <col min="14857" max="14857" width="13.28515625" style="17" bestFit="1" customWidth="1"/>
    <col min="14858" max="15094" width="11.42578125" style="17"/>
    <col min="15095" max="15095" width="0.140625" style="17" customWidth="1"/>
    <col min="15096" max="15096" width="2.7109375" style="17" customWidth="1"/>
    <col min="15097" max="15097" width="15.42578125" style="17" customWidth="1"/>
    <col min="15098" max="15098" width="1.28515625" style="17" customWidth="1"/>
    <col min="15099" max="15099" width="27.7109375" style="17" customWidth="1"/>
    <col min="15100" max="15100" width="6.7109375" style="17" customWidth="1"/>
    <col min="15101" max="15101" width="1.5703125" style="17" customWidth="1"/>
    <col min="15102" max="15102" width="10.5703125" style="17" customWidth="1"/>
    <col min="15103" max="15103" width="5.85546875" style="17" customWidth="1"/>
    <col min="15104" max="15104" width="1.5703125" style="17" customWidth="1"/>
    <col min="15105" max="15105" width="10.5703125" style="17" customWidth="1"/>
    <col min="15106" max="15106" width="6.7109375" style="17" customWidth="1"/>
    <col min="15107" max="15107" width="1.5703125" style="17" customWidth="1"/>
    <col min="15108" max="15108" width="10.5703125" style="17" customWidth="1"/>
    <col min="15109" max="15109" width="9.7109375" style="17" customWidth="1"/>
    <col min="15110" max="15110" width="13.28515625" style="17" bestFit="1" customWidth="1"/>
    <col min="15111" max="15111" width="7.7109375" style="17" customWidth="1"/>
    <col min="15112" max="15112" width="11.42578125" style="17"/>
    <col min="15113" max="15113" width="13.28515625" style="17" bestFit="1" customWidth="1"/>
    <col min="15114" max="15350" width="11.42578125" style="17"/>
    <col min="15351" max="15351" width="0.140625" style="17" customWidth="1"/>
    <col min="15352" max="15352" width="2.7109375" style="17" customWidth="1"/>
    <col min="15353" max="15353" width="15.42578125" style="17" customWidth="1"/>
    <col min="15354" max="15354" width="1.28515625" style="17" customWidth="1"/>
    <col min="15355" max="15355" width="27.7109375" style="17" customWidth="1"/>
    <col min="15356" max="15356" width="6.7109375" style="17" customWidth="1"/>
    <col min="15357" max="15357" width="1.5703125" style="17" customWidth="1"/>
    <col min="15358" max="15358" width="10.5703125" style="17" customWidth="1"/>
    <col min="15359" max="15359" width="5.85546875" style="17" customWidth="1"/>
    <col min="15360" max="15360" width="1.5703125" style="17" customWidth="1"/>
    <col min="15361" max="15361" width="10.5703125" style="17" customWidth="1"/>
    <col min="15362" max="15362" width="6.7109375" style="17" customWidth="1"/>
    <col min="15363" max="15363" width="1.5703125" style="17" customWidth="1"/>
    <col min="15364" max="15364" width="10.5703125" style="17" customWidth="1"/>
    <col min="15365" max="15365" width="9.7109375" style="17" customWidth="1"/>
    <col min="15366" max="15366" width="13.28515625" style="17" bestFit="1" customWidth="1"/>
    <col min="15367" max="15367" width="7.7109375" style="17" customWidth="1"/>
    <col min="15368" max="15368" width="11.42578125" style="17"/>
    <col min="15369" max="15369" width="13.28515625" style="17" bestFit="1" customWidth="1"/>
    <col min="15370" max="15606" width="11.42578125" style="17"/>
    <col min="15607" max="15607" width="0.140625" style="17" customWidth="1"/>
    <col min="15608" max="15608" width="2.7109375" style="17" customWidth="1"/>
    <col min="15609" max="15609" width="15.42578125" style="17" customWidth="1"/>
    <col min="15610" max="15610" width="1.28515625" style="17" customWidth="1"/>
    <col min="15611" max="15611" width="27.7109375" style="17" customWidth="1"/>
    <col min="15612" max="15612" width="6.7109375" style="17" customWidth="1"/>
    <col min="15613" max="15613" width="1.5703125" style="17" customWidth="1"/>
    <col min="15614" max="15614" width="10.5703125" style="17" customWidth="1"/>
    <col min="15615" max="15615" width="5.85546875" style="17" customWidth="1"/>
    <col min="15616" max="15616" width="1.5703125" style="17" customWidth="1"/>
    <col min="15617" max="15617" width="10.5703125" style="17" customWidth="1"/>
    <col min="15618" max="15618" width="6.7109375" style="17" customWidth="1"/>
    <col min="15619" max="15619" width="1.5703125" style="17" customWidth="1"/>
    <col min="15620" max="15620" width="10.5703125" style="17" customWidth="1"/>
    <col min="15621" max="15621" width="9.7109375" style="17" customWidth="1"/>
    <col min="15622" max="15622" width="13.28515625" style="17" bestFit="1" customWidth="1"/>
    <col min="15623" max="15623" width="7.7109375" style="17" customWidth="1"/>
    <col min="15624" max="15624" width="11.42578125" style="17"/>
    <col min="15625" max="15625" width="13.28515625" style="17" bestFit="1" customWidth="1"/>
    <col min="15626" max="15862" width="11.42578125" style="17"/>
    <col min="15863" max="15863" width="0.140625" style="17" customWidth="1"/>
    <col min="15864" max="15864" width="2.7109375" style="17" customWidth="1"/>
    <col min="15865" max="15865" width="15.42578125" style="17" customWidth="1"/>
    <col min="15866" max="15866" width="1.28515625" style="17" customWidth="1"/>
    <col min="15867" max="15867" width="27.7109375" style="17" customWidth="1"/>
    <col min="15868" max="15868" width="6.7109375" style="17" customWidth="1"/>
    <col min="15869" max="15869" width="1.5703125" style="17" customWidth="1"/>
    <col min="15870" max="15870" width="10.5703125" style="17" customWidth="1"/>
    <col min="15871" max="15871" width="5.85546875" style="17" customWidth="1"/>
    <col min="15872" max="15872" width="1.5703125" style="17" customWidth="1"/>
    <col min="15873" max="15873" width="10.5703125" style="17" customWidth="1"/>
    <col min="15874" max="15874" width="6.7109375" style="17" customWidth="1"/>
    <col min="15875" max="15875" width="1.5703125" style="17" customWidth="1"/>
    <col min="15876" max="15876" width="10.5703125" style="17" customWidth="1"/>
    <col min="15877" max="15877" width="9.7109375" style="17" customWidth="1"/>
    <col min="15878" max="15878" width="13.28515625" style="17" bestFit="1" customWidth="1"/>
    <col min="15879" max="15879" width="7.7109375" style="17" customWidth="1"/>
    <col min="15880" max="15880" width="11.42578125" style="17"/>
    <col min="15881" max="15881" width="13.28515625" style="17" bestFit="1" customWidth="1"/>
    <col min="15882" max="16118" width="11.42578125" style="17"/>
    <col min="16119" max="16119" width="0.140625" style="17" customWidth="1"/>
    <col min="16120" max="16120" width="2.7109375" style="17" customWidth="1"/>
    <col min="16121" max="16121" width="15.42578125" style="17" customWidth="1"/>
    <col min="16122" max="16122" width="1.28515625" style="17" customWidth="1"/>
    <col min="16123" max="16123" width="27.7109375" style="17" customWidth="1"/>
    <col min="16124" max="16124" width="6.7109375" style="17" customWidth="1"/>
    <col min="16125" max="16125" width="1.5703125" style="17" customWidth="1"/>
    <col min="16126" max="16126" width="10.5703125" style="17" customWidth="1"/>
    <col min="16127" max="16127" width="5.85546875" style="17" customWidth="1"/>
    <col min="16128" max="16128" width="1.5703125" style="17" customWidth="1"/>
    <col min="16129" max="16129" width="10.5703125" style="17" customWidth="1"/>
    <col min="16130" max="16130" width="6.7109375" style="17" customWidth="1"/>
    <col min="16131" max="16131" width="1.5703125" style="17" customWidth="1"/>
    <col min="16132" max="16132" width="10.5703125" style="17" customWidth="1"/>
    <col min="16133" max="16133" width="9.7109375" style="17" customWidth="1"/>
    <col min="16134" max="16134" width="13.28515625" style="17" bestFit="1" customWidth="1"/>
    <col min="16135" max="16135" width="7.7109375" style="17" customWidth="1"/>
    <col min="16136" max="16136" width="11.42578125" style="17"/>
    <col min="16137" max="16137" width="13.28515625" style="17" bestFit="1" customWidth="1"/>
    <col min="16138" max="16384" width="11.42578125" style="17"/>
  </cols>
  <sheetData>
    <row r="1" spans="1:12" s="5" customFormat="1" ht="0.75" customHeight="1"/>
    <row r="2" spans="1:12" s="5" customFormat="1" ht="21" customHeight="1">
      <c r="E2" s="6"/>
      <c r="K2" s="106" t="s">
        <v>1</v>
      </c>
    </row>
    <row r="3" spans="1:12" s="5" customFormat="1" ht="15" customHeight="1">
      <c r="E3" s="24"/>
      <c r="F3" s="24"/>
      <c r="G3" s="24"/>
      <c r="H3" s="24"/>
      <c r="I3" s="24"/>
      <c r="J3" s="24"/>
      <c r="K3" s="107" t="s">
        <v>117</v>
      </c>
    </row>
    <row r="4" spans="1:12" s="7" customFormat="1" ht="20.25" customHeight="1">
      <c r="B4" s="8"/>
      <c r="C4" s="105" t="s">
        <v>73</v>
      </c>
      <c r="L4" s="9"/>
    </row>
    <row r="5" spans="1:12" s="7" customFormat="1" ht="12.75" customHeight="1">
      <c r="B5" s="8"/>
      <c r="C5" s="10"/>
      <c r="L5" s="9"/>
    </row>
    <row r="6" spans="1:12" s="7" customFormat="1" ht="13.5" customHeight="1">
      <c r="B6" s="8"/>
      <c r="C6" s="11"/>
      <c r="D6" s="12"/>
      <c r="E6" s="12"/>
      <c r="L6" s="9"/>
    </row>
    <row r="7" spans="1:12" s="7" customFormat="1" ht="12.75" customHeight="1">
      <c r="B7" s="8"/>
      <c r="C7" s="191" t="s">
        <v>68</v>
      </c>
      <c r="D7" s="12"/>
      <c r="E7" s="13"/>
      <c r="F7" s="192"/>
      <c r="G7" s="193"/>
      <c r="H7" s="194" t="s">
        <v>69</v>
      </c>
      <c r="I7" s="194"/>
      <c r="J7" s="194" t="s">
        <v>79</v>
      </c>
      <c r="K7" s="194"/>
      <c r="L7" s="9"/>
    </row>
    <row r="8" spans="1:12" ht="12.75" customHeight="1">
      <c r="A8" s="7"/>
      <c r="B8" s="8"/>
      <c r="C8" s="191"/>
      <c r="D8" s="12"/>
      <c r="E8" s="14"/>
      <c r="F8" s="15" t="s">
        <v>0</v>
      </c>
      <c r="G8" s="25" t="s">
        <v>118</v>
      </c>
      <c r="H8" s="15" t="s">
        <v>0</v>
      </c>
      <c r="I8" s="25" t="str">
        <f>G8</f>
        <v>% 18/17</v>
      </c>
      <c r="J8" s="15" t="s">
        <v>0</v>
      </c>
      <c r="K8" s="25" t="str">
        <f>G8</f>
        <v>% 18/17</v>
      </c>
      <c r="L8" s="16"/>
    </row>
    <row r="9" spans="1:12">
      <c r="A9" s="7"/>
      <c r="B9" s="8"/>
      <c r="C9" s="18"/>
      <c r="D9" s="12"/>
      <c r="E9" s="93" t="s">
        <v>2</v>
      </c>
      <c r="F9" s="94">
        <v>3012.9933000000001</v>
      </c>
      <c r="G9" s="95">
        <v>152.54314615967343</v>
      </c>
      <c r="H9" s="94">
        <v>23913.211940845998</v>
      </c>
      <c r="I9" s="95">
        <v>81.683012164442886</v>
      </c>
      <c r="J9" s="94">
        <v>29111.693425221998</v>
      </c>
      <c r="K9" s="95">
        <v>33.371056493891537</v>
      </c>
      <c r="L9" s="19"/>
    </row>
    <row r="10" spans="1:12">
      <c r="A10" s="7"/>
      <c r="B10" s="8"/>
      <c r="C10" s="18"/>
      <c r="D10" s="12"/>
      <c r="E10" s="93" t="s">
        <v>105</v>
      </c>
      <c r="F10" s="94">
        <v>36.102800000000002</v>
      </c>
      <c r="G10" s="95">
        <v>-63.468574611567078</v>
      </c>
      <c r="H10" s="94">
        <v>1417.5733051539999</v>
      </c>
      <c r="I10" s="95">
        <v>4.7889401194797854</v>
      </c>
      <c r="J10" s="94">
        <v>2313.7451037780002</v>
      </c>
      <c r="K10" s="95">
        <v>3.525948966291677</v>
      </c>
      <c r="L10" s="19"/>
    </row>
    <row r="11" spans="1:12">
      <c r="A11" s="7"/>
      <c r="B11" s="8"/>
      <c r="C11" s="11"/>
      <c r="D11" s="12"/>
      <c r="E11" s="93" t="s">
        <v>3</v>
      </c>
      <c r="F11" s="94">
        <v>4487.7156000000004</v>
      </c>
      <c r="G11" s="95">
        <v>2.1465472483895764</v>
      </c>
      <c r="H11" s="94">
        <v>29871.315600000002</v>
      </c>
      <c r="I11" s="95">
        <v>-9.0394578710305744</v>
      </c>
      <c r="J11" s="94">
        <v>52640.376600000003</v>
      </c>
      <c r="K11" s="95">
        <v>-6.3562423213424104</v>
      </c>
      <c r="L11" s="19"/>
    </row>
    <row r="12" spans="1:12">
      <c r="A12" s="7"/>
      <c r="B12" s="8"/>
      <c r="C12" s="11"/>
      <c r="D12" s="12"/>
      <c r="E12" s="93" t="s">
        <v>4</v>
      </c>
      <c r="F12" s="94">
        <v>3502.4256</v>
      </c>
      <c r="G12" s="95">
        <v>-13.306640369741109</v>
      </c>
      <c r="H12" s="94">
        <v>17337.801599999999</v>
      </c>
      <c r="I12" s="95">
        <v>-27.921233485293385</v>
      </c>
      <c r="J12" s="94">
        <v>35876.760600000001</v>
      </c>
      <c r="K12" s="95">
        <v>-21.203207760263815</v>
      </c>
      <c r="L12" s="19"/>
    </row>
    <row r="13" spans="1:12">
      <c r="A13" s="7"/>
      <c r="B13" s="8"/>
      <c r="C13" s="20"/>
      <c r="D13" s="12"/>
      <c r="E13" s="93" t="s">
        <v>106</v>
      </c>
      <c r="F13" s="94">
        <v>2287.2069999999999</v>
      </c>
      <c r="G13" s="95">
        <v>-38.388726830856939</v>
      </c>
      <c r="H13" s="94">
        <v>13186.455502999999</v>
      </c>
      <c r="I13" s="95">
        <v>-15.796297856817811</v>
      </c>
      <c r="J13" s="94">
        <v>31380.798468000001</v>
      </c>
      <c r="K13" s="95">
        <v>5.0713524382074811</v>
      </c>
      <c r="L13" s="19"/>
    </row>
    <row r="14" spans="1:12" ht="12.75" customHeight="1">
      <c r="A14" s="7"/>
      <c r="B14" s="8"/>
      <c r="C14" s="11"/>
      <c r="D14" s="12"/>
      <c r="E14" s="93" t="s">
        <v>5</v>
      </c>
      <c r="F14" s="94">
        <v>2481.8117040000002</v>
      </c>
      <c r="G14" s="95">
        <v>-25.622844929247933</v>
      </c>
      <c r="H14" s="94">
        <v>30258.405704000001</v>
      </c>
      <c r="I14" s="95">
        <v>6.1914629216797055</v>
      </c>
      <c r="J14" s="94">
        <v>49262.349704</v>
      </c>
      <c r="K14" s="95">
        <v>12.724869963557005</v>
      </c>
      <c r="L14" s="19"/>
    </row>
    <row r="15" spans="1:12" ht="12.75" customHeight="1">
      <c r="A15" s="7"/>
      <c r="B15" s="8"/>
      <c r="C15" s="11"/>
      <c r="D15" s="12"/>
      <c r="E15" s="93" t="s">
        <v>6</v>
      </c>
      <c r="F15" s="94">
        <v>889.6807</v>
      </c>
      <c r="G15" s="95">
        <v>2.0946906625569328</v>
      </c>
      <c r="H15" s="94">
        <v>4553.4097000000002</v>
      </c>
      <c r="I15" s="95">
        <v>-6.973828349570419</v>
      </c>
      <c r="J15" s="94">
        <v>7646.8636999999999</v>
      </c>
      <c r="K15" s="95">
        <v>-1.9241813081882648</v>
      </c>
      <c r="L15" s="19"/>
    </row>
    <row r="16" spans="1:12">
      <c r="A16" s="7"/>
      <c r="B16" s="8"/>
      <c r="C16" s="11"/>
      <c r="D16" s="12"/>
      <c r="E16" s="93" t="s">
        <v>7</v>
      </c>
      <c r="F16" s="94">
        <v>898.91420000000005</v>
      </c>
      <c r="G16" s="95">
        <v>10.583874618639896</v>
      </c>
      <c r="H16" s="94">
        <v>2829.5041999999999</v>
      </c>
      <c r="I16" s="95">
        <v>-14.172479239295388</v>
      </c>
      <c r="J16" s="94">
        <v>4880.7201999999997</v>
      </c>
      <c r="K16" s="95">
        <v>-6.8692457789180796</v>
      </c>
      <c r="L16" s="19"/>
    </row>
    <row r="17" spans="1:19">
      <c r="A17" s="7"/>
      <c r="B17" s="8"/>
      <c r="C17" s="11"/>
      <c r="D17" s="12"/>
      <c r="E17" s="93" t="s">
        <v>107</v>
      </c>
      <c r="F17" s="94">
        <v>332.73090000000002</v>
      </c>
      <c r="G17" s="95">
        <v>4.8982463736739555E-2</v>
      </c>
      <c r="H17" s="94">
        <v>2031.8100999999999</v>
      </c>
      <c r="I17" s="95">
        <v>-0.75277168415134477</v>
      </c>
      <c r="J17" s="94">
        <v>3587.5021000000002</v>
      </c>
      <c r="K17" s="95">
        <v>-0.19557205221708973</v>
      </c>
      <c r="L17" s="19"/>
    </row>
    <row r="18" spans="1:19">
      <c r="A18" s="7"/>
      <c r="B18" s="8"/>
      <c r="C18" s="11"/>
      <c r="D18" s="12"/>
      <c r="E18" s="93" t="s">
        <v>9</v>
      </c>
      <c r="F18" s="94">
        <v>2429.2367960000001</v>
      </c>
      <c r="G18" s="95">
        <v>1.4281137671171964</v>
      </c>
      <c r="H18" s="94">
        <v>16639.806796000001</v>
      </c>
      <c r="I18" s="95">
        <v>2.0671399553635097</v>
      </c>
      <c r="J18" s="94">
        <v>28471.277795999998</v>
      </c>
      <c r="K18" s="95">
        <v>3.5478580975755287</v>
      </c>
      <c r="L18" s="19"/>
    </row>
    <row r="19" spans="1:19">
      <c r="A19" s="7"/>
      <c r="B19" s="8"/>
      <c r="C19" s="11"/>
      <c r="D19" s="12"/>
      <c r="E19" s="93" t="s">
        <v>76</v>
      </c>
      <c r="F19" s="94">
        <v>201.70134999999999</v>
      </c>
      <c r="G19" s="95">
        <v>0.53524566672066398</v>
      </c>
      <c r="H19" s="94">
        <v>1327.57285</v>
      </c>
      <c r="I19" s="95">
        <v>-3.5972517828991273</v>
      </c>
      <c r="J19" s="94">
        <v>2409.2703499999998</v>
      </c>
      <c r="K19" s="95">
        <v>-3.4716710728566875</v>
      </c>
      <c r="L19" s="19"/>
    </row>
    <row r="20" spans="1:19">
      <c r="A20" s="7"/>
      <c r="B20" s="8"/>
      <c r="C20" s="164">
        <f>ABS(F20)</f>
        <v>65.901849999999996</v>
      </c>
      <c r="D20" s="12"/>
      <c r="E20" s="93" t="s">
        <v>104</v>
      </c>
      <c r="F20" s="94">
        <v>65.901849999999996</v>
      </c>
      <c r="G20" s="95">
        <v>-4.3368728180637115</v>
      </c>
      <c r="H20" s="94">
        <v>405.58834999999999</v>
      </c>
      <c r="I20" s="95">
        <v>2.0704976079685729</v>
      </c>
      <c r="J20" s="94">
        <v>736.37784999999997</v>
      </c>
      <c r="K20" s="95">
        <v>3.0727276671955299</v>
      </c>
      <c r="L20" s="19"/>
    </row>
    <row r="21" spans="1:19">
      <c r="A21" s="7"/>
      <c r="B21" s="8"/>
      <c r="C21" s="11"/>
      <c r="D21" s="12"/>
      <c r="E21" s="96" t="s">
        <v>10</v>
      </c>
      <c r="F21" s="97">
        <f>SUM(F9:F20)</f>
        <v>20626.421799999996</v>
      </c>
      <c r="G21" s="98">
        <v>-3.8657416101035067</v>
      </c>
      <c r="H21" s="97">
        <f>SUM(H9:H20)</f>
        <v>143772.45564900001</v>
      </c>
      <c r="I21" s="98">
        <v>-7.4081319747215532E-2</v>
      </c>
      <c r="J21" s="97">
        <f>SUM(J9:J20)</f>
        <v>248317.73589700001</v>
      </c>
      <c r="K21" s="98">
        <v>0.65063065630586658</v>
      </c>
      <c r="L21" s="19"/>
    </row>
    <row r="22" spans="1:19">
      <c r="A22" s="7"/>
      <c r="B22" s="8"/>
      <c r="C22" s="11"/>
      <c r="D22" s="12"/>
      <c r="E22" s="99" t="s">
        <v>12</v>
      </c>
      <c r="F22" s="94">
        <v>-67.242599999999996</v>
      </c>
      <c r="G22" s="95">
        <v>-61.215104330853698</v>
      </c>
      <c r="H22" s="94">
        <v>-2299.4170370000002</v>
      </c>
      <c r="I22" s="95">
        <v>1.7682535894761136</v>
      </c>
      <c r="J22" s="94">
        <v>-3715.1909569999998</v>
      </c>
      <c r="K22" s="95">
        <v>7.2504774919680379</v>
      </c>
      <c r="L22" s="19"/>
    </row>
    <row r="23" spans="1:19">
      <c r="A23" s="7"/>
      <c r="B23" s="8"/>
      <c r="C23" s="11"/>
      <c r="D23" s="12"/>
      <c r="E23" s="99" t="s">
        <v>85</v>
      </c>
      <c r="F23" s="94">
        <v>-161.42429999999999</v>
      </c>
      <c r="G23" s="95">
        <v>4.0028236574981237</v>
      </c>
      <c r="H23" s="94">
        <v>-702.27459099999999</v>
      </c>
      <c r="I23" s="95">
        <v>9.5411101033820511</v>
      </c>
      <c r="J23" s="94">
        <v>-1240.4692789999999</v>
      </c>
      <c r="K23" s="95">
        <v>9.0144060063477571</v>
      </c>
      <c r="L23" s="19"/>
    </row>
    <row r="24" spans="1:19">
      <c r="A24" s="7"/>
      <c r="B24" s="8"/>
      <c r="C24" s="11"/>
      <c r="D24" s="12"/>
      <c r="E24" s="99" t="s">
        <v>86</v>
      </c>
      <c r="F24" s="100">
        <v>1887.9102</v>
      </c>
      <c r="G24" s="101">
        <v>48.252384513524149</v>
      </c>
      <c r="H24" s="100">
        <v>7926.4162829999996</v>
      </c>
      <c r="I24" s="101">
        <v>24.72895984875932</v>
      </c>
      <c r="J24" s="100">
        <v>10742.087407999999</v>
      </c>
      <c r="K24" s="101">
        <v>14.492933047560431</v>
      </c>
      <c r="L24" s="19"/>
    </row>
    <row r="25" spans="1:19" ht="16.149999999999999" customHeight="1">
      <c r="E25" s="102" t="s">
        <v>13</v>
      </c>
      <c r="F25" s="103">
        <v>22285.665099999998</v>
      </c>
      <c r="G25" s="104">
        <v>-0.51356937279577441</v>
      </c>
      <c r="H25" s="103">
        <v>148697.18030400001</v>
      </c>
      <c r="I25" s="104">
        <v>0.92565210892925387</v>
      </c>
      <c r="J25" s="103">
        <v>254104.163069</v>
      </c>
      <c r="K25" s="104">
        <v>1.0382902948366923</v>
      </c>
      <c r="L25" s="19"/>
    </row>
    <row r="26" spans="1:19" ht="16.149999999999999" customHeight="1">
      <c r="E26" s="196" t="s">
        <v>108</v>
      </c>
      <c r="F26" s="196"/>
      <c r="G26" s="196"/>
      <c r="H26" s="196"/>
      <c r="I26" s="196"/>
      <c r="J26" s="196"/>
      <c r="K26" s="196"/>
      <c r="L26" s="19"/>
    </row>
    <row r="27" spans="1:19" ht="16.899999999999999" customHeight="1">
      <c r="E27" s="197" t="s">
        <v>58</v>
      </c>
      <c r="F27" s="197"/>
      <c r="G27" s="197"/>
      <c r="H27" s="197"/>
      <c r="I27" s="197"/>
      <c r="J27" s="197"/>
      <c r="K27" s="197"/>
      <c r="L27" s="16"/>
    </row>
    <row r="28" spans="1:19" ht="12.75" customHeight="1">
      <c r="E28" s="197" t="s">
        <v>80</v>
      </c>
      <c r="F28" s="197"/>
      <c r="G28" s="197"/>
      <c r="H28" s="197"/>
      <c r="I28" s="197"/>
      <c r="J28" s="197"/>
      <c r="K28" s="197"/>
      <c r="L28" s="16"/>
    </row>
    <row r="29" spans="1:19" ht="12.75" customHeight="1">
      <c r="E29" s="195" t="s">
        <v>109</v>
      </c>
      <c r="F29" s="195"/>
      <c r="G29" s="195"/>
      <c r="H29" s="195"/>
      <c r="I29" s="195"/>
      <c r="J29" s="195"/>
      <c r="K29" s="195"/>
      <c r="L29" s="16"/>
    </row>
    <row r="30" spans="1:19" ht="12.75" customHeight="1">
      <c r="E30" s="197" t="s">
        <v>110</v>
      </c>
      <c r="F30" s="197"/>
      <c r="G30" s="197"/>
      <c r="H30" s="197"/>
      <c r="I30" s="197"/>
      <c r="J30" s="197"/>
      <c r="K30" s="197"/>
      <c r="L30" s="16"/>
      <c r="M30" s="197"/>
      <c r="N30" s="197"/>
      <c r="O30" s="197"/>
      <c r="P30" s="197"/>
      <c r="Q30" s="197"/>
      <c r="R30" s="197"/>
      <c r="S30" s="197"/>
    </row>
    <row r="31" spans="1:19" ht="12.75" customHeight="1">
      <c r="E31" s="197" t="s">
        <v>111</v>
      </c>
      <c r="F31" s="197"/>
      <c r="G31" s="197"/>
      <c r="H31" s="197"/>
      <c r="I31" s="197"/>
      <c r="J31" s="197"/>
      <c r="K31" s="197"/>
      <c r="L31" s="16"/>
    </row>
    <row r="32" spans="1:19" ht="12.75" customHeight="1">
      <c r="E32" s="195" t="s">
        <v>84</v>
      </c>
      <c r="F32" s="195"/>
      <c r="G32" s="195"/>
      <c r="H32" s="195"/>
      <c r="I32" s="195"/>
      <c r="J32" s="195"/>
      <c r="K32" s="195"/>
      <c r="L32" s="16"/>
    </row>
    <row r="33" spans="5:11" ht="25.5" customHeight="1">
      <c r="E33" s="195" t="s">
        <v>89</v>
      </c>
      <c r="F33" s="195"/>
      <c r="G33" s="195"/>
      <c r="H33" s="195"/>
      <c r="I33" s="195"/>
      <c r="J33" s="195"/>
      <c r="K33" s="195"/>
    </row>
    <row r="34" spans="5:11" ht="12.75" customHeight="1">
      <c r="E34" s="195"/>
      <c r="F34" s="195"/>
      <c r="G34" s="195"/>
      <c r="H34" s="195"/>
      <c r="I34" s="195"/>
      <c r="J34" s="195"/>
      <c r="K34" s="195"/>
    </row>
    <row r="35" spans="5:11">
      <c r="E35" s="21"/>
      <c r="F35" s="21"/>
    </row>
    <row r="36" spans="5:11">
      <c r="E36" s="21"/>
      <c r="F36" s="21"/>
    </row>
    <row r="37" spans="5:11">
      <c r="E37" s="21"/>
      <c r="F37" s="21"/>
    </row>
    <row r="38" spans="5:11">
      <c r="E38" s="21"/>
      <c r="F38" s="21"/>
    </row>
    <row r="39" spans="5:11">
      <c r="F39" s="21"/>
    </row>
    <row r="40" spans="5:11">
      <c r="E40" s="21"/>
      <c r="F40" s="23"/>
    </row>
    <row r="41" spans="5:11">
      <c r="E41" s="21"/>
      <c r="F41" s="21"/>
    </row>
    <row r="42" spans="5:11">
      <c r="E42" s="21"/>
      <c r="F42" s="21"/>
    </row>
    <row r="43" spans="5:11">
      <c r="E43" s="21"/>
      <c r="F43" s="21"/>
    </row>
    <row r="44" spans="5:11">
      <c r="E44" s="21"/>
      <c r="F44" s="21"/>
    </row>
    <row r="45" spans="5:11">
      <c r="E45" s="21"/>
      <c r="F45" s="21"/>
    </row>
    <row r="46" spans="5:11">
      <c r="E46" s="21"/>
      <c r="F46" s="21"/>
    </row>
    <row r="47" spans="5:11">
      <c r="E47" s="21"/>
      <c r="F47" s="21"/>
    </row>
    <row r="49" spans="1:19" s="22" customFormat="1">
      <c r="A49" s="5"/>
      <c r="B49" s="5"/>
      <c r="C49" s="5"/>
      <c r="D49" s="5"/>
      <c r="E49" s="17"/>
      <c r="F49" s="17"/>
      <c r="G49" s="17"/>
      <c r="I49" s="17"/>
      <c r="K49" s="17"/>
      <c r="L49" s="17"/>
      <c r="M49" s="17"/>
      <c r="N49" s="17"/>
      <c r="O49" s="17"/>
      <c r="P49" s="17"/>
      <c r="Q49" s="17"/>
      <c r="R49" s="17"/>
      <c r="S49" s="17"/>
    </row>
  </sheetData>
  <mergeCells count="14">
    <mergeCell ref="E34:K34"/>
    <mergeCell ref="M30:S30"/>
    <mergeCell ref="E33:K33"/>
    <mergeCell ref="E27:K27"/>
    <mergeCell ref="E28:K28"/>
    <mergeCell ref="E29:K29"/>
    <mergeCell ref="E30:K30"/>
    <mergeCell ref="E31:K31"/>
    <mergeCell ref="C7:C8"/>
    <mergeCell ref="F7:G7"/>
    <mergeCell ref="H7:I7"/>
    <mergeCell ref="J7:K7"/>
    <mergeCell ref="E32:K32"/>
    <mergeCell ref="E26:K26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40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140625" style="26" customWidth="1"/>
    <col min="2" max="2" width="2.7109375" style="26" customWidth="1"/>
    <col min="3" max="3" width="23.7109375" style="26" customWidth="1"/>
    <col min="4" max="4" width="1.28515625" style="26" customWidth="1"/>
    <col min="5" max="5" width="58.85546875" style="26" customWidth="1"/>
    <col min="6" max="7" width="11.42578125" style="36"/>
    <col min="8" max="8" width="15.5703125" style="36" customWidth="1"/>
    <col min="9" max="252" width="11.42578125" style="36"/>
    <col min="253" max="253" width="0.140625" style="36" customWidth="1"/>
    <col min="254" max="254" width="2.7109375" style="36" customWidth="1"/>
    <col min="255" max="255" width="18.5703125" style="36" customWidth="1"/>
    <col min="256" max="256" width="1.28515625" style="36" customWidth="1"/>
    <col min="257" max="257" width="58.85546875" style="36" customWidth="1"/>
    <col min="258" max="259" width="11.42578125" style="36"/>
    <col min="260" max="260" width="2.140625" style="36" customWidth="1"/>
    <col min="261" max="261" width="11.42578125" style="36"/>
    <col min="262" max="262" width="9.5703125" style="36" customWidth="1"/>
    <col min="263" max="508" width="11.42578125" style="36"/>
    <col min="509" max="509" width="0.140625" style="36" customWidth="1"/>
    <col min="510" max="510" width="2.7109375" style="36" customWidth="1"/>
    <col min="511" max="511" width="18.5703125" style="36" customWidth="1"/>
    <col min="512" max="512" width="1.28515625" style="36" customWidth="1"/>
    <col min="513" max="513" width="58.85546875" style="36" customWidth="1"/>
    <col min="514" max="515" width="11.42578125" style="36"/>
    <col min="516" max="516" width="2.140625" style="36" customWidth="1"/>
    <col min="517" max="517" width="11.42578125" style="36"/>
    <col min="518" max="518" width="9.5703125" style="36" customWidth="1"/>
    <col min="519" max="764" width="11.42578125" style="36"/>
    <col min="765" max="765" width="0.140625" style="36" customWidth="1"/>
    <col min="766" max="766" width="2.7109375" style="36" customWidth="1"/>
    <col min="767" max="767" width="18.5703125" style="36" customWidth="1"/>
    <col min="768" max="768" width="1.28515625" style="36" customWidth="1"/>
    <col min="769" max="769" width="58.85546875" style="36" customWidth="1"/>
    <col min="770" max="771" width="11.42578125" style="36"/>
    <col min="772" max="772" width="2.140625" style="36" customWidth="1"/>
    <col min="773" max="773" width="11.42578125" style="36"/>
    <col min="774" max="774" width="9.5703125" style="36" customWidth="1"/>
    <col min="775" max="1020" width="11.42578125" style="36"/>
    <col min="1021" max="1021" width="0.140625" style="36" customWidth="1"/>
    <col min="1022" max="1022" width="2.7109375" style="36" customWidth="1"/>
    <col min="1023" max="1023" width="18.5703125" style="36" customWidth="1"/>
    <col min="1024" max="1024" width="1.28515625" style="36" customWidth="1"/>
    <col min="1025" max="1025" width="58.85546875" style="36" customWidth="1"/>
    <col min="1026" max="1027" width="11.42578125" style="36"/>
    <col min="1028" max="1028" width="2.140625" style="36" customWidth="1"/>
    <col min="1029" max="1029" width="11.42578125" style="36"/>
    <col min="1030" max="1030" width="9.5703125" style="36" customWidth="1"/>
    <col min="1031" max="1276" width="11.42578125" style="36"/>
    <col min="1277" max="1277" width="0.140625" style="36" customWidth="1"/>
    <col min="1278" max="1278" width="2.7109375" style="36" customWidth="1"/>
    <col min="1279" max="1279" width="18.5703125" style="36" customWidth="1"/>
    <col min="1280" max="1280" width="1.28515625" style="36" customWidth="1"/>
    <col min="1281" max="1281" width="58.85546875" style="36" customWidth="1"/>
    <col min="1282" max="1283" width="11.42578125" style="36"/>
    <col min="1284" max="1284" width="2.140625" style="36" customWidth="1"/>
    <col min="1285" max="1285" width="11.42578125" style="36"/>
    <col min="1286" max="1286" width="9.5703125" style="36" customWidth="1"/>
    <col min="1287" max="1532" width="11.42578125" style="36"/>
    <col min="1533" max="1533" width="0.140625" style="36" customWidth="1"/>
    <col min="1534" max="1534" width="2.7109375" style="36" customWidth="1"/>
    <col min="1535" max="1535" width="18.5703125" style="36" customWidth="1"/>
    <col min="1536" max="1536" width="1.28515625" style="36" customWidth="1"/>
    <col min="1537" max="1537" width="58.85546875" style="36" customWidth="1"/>
    <col min="1538" max="1539" width="11.42578125" style="36"/>
    <col min="1540" max="1540" width="2.140625" style="36" customWidth="1"/>
    <col min="1541" max="1541" width="11.42578125" style="36"/>
    <col min="1542" max="1542" width="9.5703125" style="36" customWidth="1"/>
    <col min="1543" max="1788" width="11.42578125" style="36"/>
    <col min="1789" max="1789" width="0.140625" style="36" customWidth="1"/>
    <col min="1790" max="1790" width="2.7109375" style="36" customWidth="1"/>
    <col min="1791" max="1791" width="18.5703125" style="36" customWidth="1"/>
    <col min="1792" max="1792" width="1.28515625" style="36" customWidth="1"/>
    <col min="1793" max="1793" width="58.85546875" style="36" customWidth="1"/>
    <col min="1794" max="1795" width="11.42578125" style="36"/>
    <col min="1796" max="1796" width="2.140625" style="36" customWidth="1"/>
    <col min="1797" max="1797" width="11.42578125" style="36"/>
    <col min="1798" max="1798" width="9.5703125" style="36" customWidth="1"/>
    <col min="1799" max="2044" width="11.42578125" style="36"/>
    <col min="2045" max="2045" width="0.140625" style="36" customWidth="1"/>
    <col min="2046" max="2046" width="2.7109375" style="36" customWidth="1"/>
    <col min="2047" max="2047" width="18.5703125" style="36" customWidth="1"/>
    <col min="2048" max="2048" width="1.28515625" style="36" customWidth="1"/>
    <col min="2049" max="2049" width="58.85546875" style="36" customWidth="1"/>
    <col min="2050" max="2051" width="11.42578125" style="36"/>
    <col min="2052" max="2052" width="2.140625" style="36" customWidth="1"/>
    <col min="2053" max="2053" width="11.42578125" style="36"/>
    <col min="2054" max="2054" width="9.5703125" style="36" customWidth="1"/>
    <col min="2055" max="2300" width="11.42578125" style="36"/>
    <col min="2301" max="2301" width="0.140625" style="36" customWidth="1"/>
    <col min="2302" max="2302" width="2.7109375" style="36" customWidth="1"/>
    <col min="2303" max="2303" width="18.5703125" style="36" customWidth="1"/>
    <col min="2304" max="2304" width="1.28515625" style="36" customWidth="1"/>
    <col min="2305" max="2305" width="58.85546875" style="36" customWidth="1"/>
    <col min="2306" max="2307" width="11.42578125" style="36"/>
    <col min="2308" max="2308" width="2.140625" style="36" customWidth="1"/>
    <col min="2309" max="2309" width="11.42578125" style="36"/>
    <col min="2310" max="2310" width="9.5703125" style="36" customWidth="1"/>
    <col min="2311" max="2556" width="11.42578125" style="36"/>
    <col min="2557" max="2557" width="0.140625" style="36" customWidth="1"/>
    <col min="2558" max="2558" width="2.7109375" style="36" customWidth="1"/>
    <col min="2559" max="2559" width="18.5703125" style="36" customWidth="1"/>
    <col min="2560" max="2560" width="1.28515625" style="36" customWidth="1"/>
    <col min="2561" max="2561" width="58.85546875" style="36" customWidth="1"/>
    <col min="2562" max="2563" width="11.42578125" style="36"/>
    <col min="2564" max="2564" width="2.140625" style="36" customWidth="1"/>
    <col min="2565" max="2565" width="11.42578125" style="36"/>
    <col min="2566" max="2566" width="9.5703125" style="36" customWidth="1"/>
    <col min="2567" max="2812" width="11.42578125" style="36"/>
    <col min="2813" max="2813" width="0.140625" style="36" customWidth="1"/>
    <col min="2814" max="2814" width="2.7109375" style="36" customWidth="1"/>
    <col min="2815" max="2815" width="18.5703125" style="36" customWidth="1"/>
    <col min="2816" max="2816" width="1.28515625" style="36" customWidth="1"/>
    <col min="2817" max="2817" width="58.85546875" style="36" customWidth="1"/>
    <col min="2818" max="2819" width="11.42578125" style="36"/>
    <col min="2820" max="2820" width="2.140625" style="36" customWidth="1"/>
    <col min="2821" max="2821" width="11.42578125" style="36"/>
    <col min="2822" max="2822" width="9.5703125" style="36" customWidth="1"/>
    <col min="2823" max="3068" width="11.42578125" style="36"/>
    <col min="3069" max="3069" width="0.140625" style="36" customWidth="1"/>
    <col min="3070" max="3070" width="2.7109375" style="36" customWidth="1"/>
    <col min="3071" max="3071" width="18.5703125" style="36" customWidth="1"/>
    <col min="3072" max="3072" width="1.28515625" style="36" customWidth="1"/>
    <col min="3073" max="3073" width="58.85546875" style="36" customWidth="1"/>
    <col min="3074" max="3075" width="11.42578125" style="36"/>
    <col min="3076" max="3076" width="2.140625" style="36" customWidth="1"/>
    <col min="3077" max="3077" width="11.42578125" style="36"/>
    <col min="3078" max="3078" width="9.5703125" style="36" customWidth="1"/>
    <col min="3079" max="3324" width="11.42578125" style="36"/>
    <col min="3325" max="3325" width="0.140625" style="36" customWidth="1"/>
    <col min="3326" max="3326" width="2.7109375" style="36" customWidth="1"/>
    <col min="3327" max="3327" width="18.5703125" style="36" customWidth="1"/>
    <col min="3328" max="3328" width="1.28515625" style="36" customWidth="1"/>
    <col min="3329" max="3329" width="58.85546875" style="36" customWidth="1"/>
    <col min="3330" max="3331" width="11.42578125" style="36"/>
    <col min="3332" max="3332" width="2.140625" style="36" customWidth="1"/>
    <col min="3333" max="3333" width="11.42578125" style="36"/>
    <col min="3334" max="3334" width="9.5703125" style="36" customWidth="1"/>
    <col min="3335" max="3580" width="11.42578125" style="36"/>
    <col min="3581" max="3581" width="0.140625" style="36" customWidth="1"/>
    <col min="3582" max="3582" width="2.7109375" style="36" customWidth="1"/>
    <col min="3583" max="3583" width="18.5703125" style="36" customWidth="1"/>
    <col min="3584" max="3584" width="1.28515625" style="36" customWidth="1"/>
    <col min="3585" max="3585" width="58.85546875" style="36" customWidth="1"/>
    <col min="3586" max="3587" width="11.42578125" style="36"/>
    <col min="3588" max="3588" width="2.140625" style="36" customWidth="1"/>
    <col min="3589" max="3589" width="11.42578125" style="36"/>
    <col min="3590" max="3590" width="9.5703125" style="36" customWidth="1"/>
    <col min="3591" max="3836" width="11.42578125" style="36"/>
    <col min="3837" max="3837" width="0.140625" style="36" customWidth="1"/>
    <col min="3838" max="3838" width="2.7109375" style="36" customWidth="1"/>
    <col min="3839" max="3839" width="18.5703125" style="36" customWidth="1"/>
    <col min="3840" max="3840" width="1.28515625" style="36" customWidth="1"/>
    <col min="3841" max="3841" width="58.85546875" style="36" customWidth="1"/>
    <col min="3842" max="3843" width="11.42578125" style="36"/>
    <col min="3844" max="3844" width="2.140625" style="36" customWidth="1"/>
    <col min="3845" max="3845" width="11.42578125" style="36"/>
    <col min="3846" max="3846" width="9.5703125" style="36" customWidth="1"/>
    <col min="3847" max="4092" width="11.42578125" style="36"/>
    <col min="4093" max="4093" width="0.140625" style="36" customWidth="1"/>
    <col min="4094" max="4094" width="2.7109375" style="36" customWidth="1"/>
    <col min="4095" max="4095" width="18.5703125" style="36" customWidth="1"/>
    <col min="4096" max="4096" width="1.28515625" style="36" customWidth="1"/>
    <col min="4097" max="4097" width="58.85546875" style="36" customWidth="1"/>
    <col min="4098" max="4099" width="11.42578125" style="36"/>
    <col min="4100" max="4100" width="2.140625" style="36" customWidth="1"/>
    <col min="4101" max="4101" width="11.42578125" style="36"/>
    <col min="4102" max="4102" width="9.5703125" style="36" customWidth="1"/>
    <col min="4103" max="4348" width="11.42578125" style="36"/>
    <col min="4349" max="4349" width="0.140625" style="36" customWidth="1"/>
    <col min="4350" max="4350" width="2.7109375" style="36" customWidth="1"/>
    <col min="4351" max="4351" width="18.5703125" style="36" customWidth="1"/>
    <col min="4352" max="4352" width="1.28515625" style="36" customWidth="1"/>
    <col min="4353" max="4353" width="58.85546875" style="36" customWidth="1"/>
    <col min="4354" max="4355" width="11.42578125" style="36"/>
    <col min="4356" max="4356" width="2.140625" style="36" customWidth="1"/>
    <col min="4357" max="4357" width="11.42578125" style="36"/>
    <col min="4358" max="4358" width="9.5703125" style="36" customWidth="1"/>
    <col min="4359" max="4604" width="11.42578125" style="36"/>
    <col min="4605" max="4605" width="0.140625" style="36" customWidth="1"/>
    <col min="4606" max="4606" width="2.7109375" style="36" customWidth="1"/>
    <col min="4607" max="4607" width="18.5703125" style="36" customWidth="1"/>
    <col min="4608" max="4608" width="1.28515625" style="36" customWidth="1"/>
    <col min="4609" max="4609" width="58.85546875" style="36" customWidth="1"/>
    <col min="4610" max="4611" width="11.42578125" style="36"/>
    <col min="4612" max="4612" width="2.140625" style="36" customWidth="1"/>
    <col min="4613" max="4613" width="11.42578125" style="36"/>
    <col min="4614" max="4614" width="9.5703125" style="36" customWidth="1"/>
    <col min="4615" max="4860" width="11.42578125" style="36"/>
    <col min="4861" max="4861" width="0.140625" style="36" customWidth="1"/>
    <col min="4862" max="4862" width="2.7109375" style="36" customWidth="1"/>
    <col min="4863" max="4863" width="18.5703125" style="36" customWidth="1"/>
    <col min="4864" max="4864" width="1.28515625" style="36" customWidth="1"/>
    <col min="4865" max="4865" width="58.85546875" style="36" customWidth="1"/>
    <col min="4866" max="4867" width="11.42578125" style="36"/>
    <col min="4868" max="4868" width="2.140625" style="36" customWidth="1"/>
    <col min="4869" max="4869" width="11.42578125" style="36"/>
    <col min="4870" max="4870" width="9.5703125" style="36" customWidth="1"/>
    <col min="4871" max="5116" width="11.42578125" style="36"/>
    <col min="5117" max="5117" width="0.140625" style="36" customWidth="1"/>
    <col min="5118" max="5118" width="2.7109375" style="36" customWidth="1"/>
    <col min="5119" max="5119" width="18.5703125" style="36" customWidth="1"/>
    <col min="5120" max="5120" width="1.28515625" style="36" customWidth="1"/>
    <col min="5121" max="5121" width="58.85546875" style="36" customWidth="1"/>
    <col min="5122" max="5123" width="11.42578125" style="36"/>
    <col min="5124" max="5124" width="2.140625" style="36" customWidth="1"/>
    <col min="5125" max="5125" width="11.42578125" style="36"/>
    <col min="5126" max="5126" width="9.5703125" style="36" customWidth="1"/>
    <col min="5127" max="5372" width="11.42578125" style="36"/>
    <col min="5373" max="5373" width="0.140625" style="36" customWidth="1"/>
    <col min="5374" max="5374" width="2.7109375" style="36" customWidth="1"/>
    <col min="5375" max="5375" width="18.5703125" style="36" customWidth="1"/>
    <col min="5376" max="5376" width="1.28515625" style="36" customWidth="1"/>
    <col min="5377" max="5377" width="58.85546875" style="36" customWidth="1"/>
    <col min="5378" max="5379" width="11.42578125" style="36"/>
    <col min="5380" max="5380" width="2.140625" style="36" customWidth="1"/>
    <col min="5381" max="5381" width="11.42578125" style="36"/>
    <col min="5382" max="5382" width="9.5703125" style="36" customWidth="1"/>
    <col min="5383" max="5628" width="11.42578125" style="36"/>
    <col min="5629" max="5629" width="0.140625" style="36" customWidth="1"/>
    <col min="5630" max="5630" width="2.7109375" style="36" customWidth="1"/>
    <col min="5631" max="5631" width="18.5703125" style="36" customWidth="1"/>
    <col min="5632" max="5632" width="1.28515625" style="36" customWidth="1"/>
    <col min="5633" max="5633" width="58.85546875" style="36" customWidth="1"/>
    <col min="5634" max="5635" width="11.42578125" style="36"/>
    <col min="5636" max="5636" width="2.140625" style="36" customWidth="1"/>
    <col min="5637" max="5637" width="11.42578125" style="36"/>
    <col min="5638" max="5638" width="9.5703125" style="36" customWidth="1"/>
    <col min="5639" max="5884" width="11.42578125" style="36"/>
    <col min="5885" max="5885" width="0.140625" style="36" customWidth="1"/>
    <col min="5886" max="5886" width="2.7109375" style="36" customWidth="1"/>
    <col min="5887" max="5887" width="18.5703125" style="36" customWidth="1"/>
    <col min="5888" max="5888" width="1.28515625" style="36" customWidth="1"/>
    <col min="5889" max="5889" width="58.85546875" style="36" customWidth="1"/>
    <col min="5890" max="5891" width="11.42578125" style="36"/>
    <col min="5892" max="5892" width="2.140625" style="36" customWidth="1"/>
    <col min="5893" max="5893" width="11.42578125" style="36"/>
    <col min="5894" max="5894" width="9.5703125" style="36" customWidth="1"/>
    <col min="5895" max="6140" width="11.42578125" style="36"/>
    <col min="6141" max="6141" width="0.140625" style="36" customWidth="1"/>
    <col min="6142" max="6142" width="2.7109375" style="36" customWidth="1"/>
    <col min="6143" max="6143" width="18.5703125" style="36" customWidth="1"/>
    <col min="6144" max="6144" width="1.28515625" style="36" customWidth="1"/>
    <col min="6145" max="6145" width="58.85546875" style="36" customWidth="1"/>
    <col min="6146" max="6147" width="11.42578125" style="36"/>
    <col min="6148" max="6148" width="2.140625" style="36" customWidth="1"/>
    <col min="6149" max="6149" width="11.42578125" style="36"/>
    <col min="6150" max="6150" width="9.5703125" style="36" customWidth="1"/>
    <col min="6151" max="6396" width="11.42578125" style="36"/>
    <col min="6397" max="6397" width="0.140625" style="36" customWidth="1"/>
    <col min="6398" max="6398" width="2.7109375" style="36" customWidth="1"/>
    <col min="6399" max="6399" width="18.5703125" style="36" customWidth="1"/>
    <col min="6400" max="6400" width="1.28515625" style="36" customWidth="1"/>
    <col min="6401" max="6401" width="58.85546875" style="36" customWidth="1"/>
    <col min="6402" max="6403" width="11.42578125" style="36"/>
    <col min="6404" max="6404" width="2.140625" style="36" customWidth="1"/>
    <col min="6405" max="6405" width="11.42578125" style="36"/>
    <col min="6406" max="6406" width="9.5703125" style="36" customWidth="1"/>
    <col min="6407" max="6652" width="11.42578125" style="36"/>
    <col min="6653" max="6653" width="0.140625" style="36" customWidth="1"/>
    <col min="6654" max="6654" width="2.7109375" style="36" customWidth="1"/>
    <col min="6655" max="6655" width="18.5703125" style="36" customWidth="1"/>
    <col min="6656" max="6656" width="1.28515625" style="36" customWidth="1"/>
    <col min="6657" max="6657" width="58.85546875" style="36" customWidth="1"/>
    <col min="6658" max="6659" width="11.42578125" style="36"/>
    <col min="6660" max="6660" width="2.140625" style="36" customWidth="1"/>
    <col min="6661" max="6661" width="11.42578125" style="36"/>
    <col min="6662" max="6662" width="9.5703125" style="36" customWidth="1"/>
    <col min="6663" max="6908" width="11.42578125" style="36"/>
    <col min="6909" max="6909" width="0.140625" style="36" customWidth="1"/>
    <col min="6910" max="6910" width="2.7109375" style="36" customWidth="1"/>
    <col min="6911" max="6911" width="18.5703125" style="36" customWidth="1"/>
    <col min="6912" max="6912" width="1.28515625" style="36" customWidth="1"/>
    <col min="6913" max="6913" width="58.85546875" style="36" customWidth="1"/>
    <col min="6914" max="6915" width="11.42578125" style="36"/>
    <col min="6916" max="6916" width="2.140625" style="36" customWidth="1"/>
    <col min="6917" max="6917" width="11.42578125" style="36"/>
    <col min="6918" max="6918" width="9.5703125" style="36" customWidth="1"/>
    <col min="6919" max="7164" width="11.42578125" style="36"/>
    <col min="7165" max="7165" width="0.140625" style="36" customWidth="1"/>
    <col min="7166" max="7166" width="2.7109375" style="36" customWidth="1"/>
    <col min="7167" max="7167" width="18.5703125" style="36" customWidth="1"/>
    <col min="7168" max="7168" width="1.28515625" style="36" customWidth="1"/>
    <col min="7169" max="7169" width="58.85546875" style="36" customWidth="1"/>
    <col min="7170" max="7171" width="11.42578125" style="36"/>
    <col min="7172" max="7172" width="2.140625" style="36" customWidth="1"/>
    <col min="7173" max="7173" width="11.42578125" style="36"/>
    <col min="7174" max="7174" width="9.5703125" style="36" customWidth="1"/>
    <col min="7175" max="7420" width="11.42578125" style="36"/>
    <col min="7421" max="7421" width="0.140625" style="36" customWidth="1"/>
    <col min="7422" max="7422" width="2.7109375" style="36" customWidth="1"/>
    <col min="7423" max="7423" width="18.5703125" style="36" customWidth="1"/>
    <col min="7424" max="7424" width="1.28515625" style="36" customWidth="1"/>
    <col min="7425" max="7425" width="58.85546875" style="36" customWidth="1"/>
    <col min="7426" max="7427" width="11.42578125" style="36"/>
    <col min="7428" max="7428" width="2.140625" style="36" customWidth="1"/>
    <col min="7429" max="7429" width="11.42578125" style="36"/>
    <col min="7430" max="7430" width="9.5703125" style="36" customWidth="1"/>
    <col min="7431" max="7676" width="11.42578125" style="36"/>
    <col min="7677" max="7677" width="0.140625" style="36" customWidth="1"/>
    <col min="7678" max="7678" width="2.7109375" style="36" customWidth="1"/>
    <col min="7679" max="7679" width="18.5703125" style="36" customWidth="1"/>
    <col min="7680" max="7680" width="1.28515625" style="36" customWidth="1"/>
    <col min="7681" max="7681" width="58.85546875" style="36" customWidth="1"/>
    <col min="7682" max="7683" width="11.42578125" style="36"/>
    <col min="7684" max="7684" width="2.140625" style="36" customWidth="1"/>
    <col min="7685" max="7685" width="11.42578125" style="36"/>
    <col min="7686" max="7686" width="9.5703125" style="36" customWidth="1"/>
    <col min="7687" max="7932" width="11.42578125" style="36"/>
    <col min="7933" max="7933" width="0.140625" style="36" customWidth="1"/>
    <col min="7934" max="7934" width="2.7109375" style="36" customWidth="1"/>
    <col min="7935" max="7935" width="18.5703125" style="36" customWidth="1"/>
    <col min="7936" max="7936" width="1.28515625" style="36" customWidth="1"/>
    <col min="7937" max="7937" width="58.85546875" style="36" customWidth="1"/>
    <col min="7938" max="7939" width="11.42578125" style="36"/>
    <col min="7940" max="7940" width="2.140625" style="36" customWidth="1"/>
    <col min="7941" max="7941" width="11.42578125" style="36"/>
    <col min="7942" max="7942" width="9.5703125" style="36" customWidth="1"/>
    <col min="7943" max="8188" width="11.42578125" style="36"/>
    <col min="8189" max="8189" width="0.140625" style="36" customWidth="1"/>
    <col min="8190" max="8190" width="2.7109375" style="36" customWidth="1"/>
    <col min="8191" max="8191" width="18.5703125" style="36" customWidth="1"/>
    <col min="8192" max="8192" width="1.28515625" style="36" customWidth="1"/>
    <col min="8193" max="8193" width="58.85546875" style="36" customWidth="1"/>
    <col min="8194" max="8195" width="11.42578125" style="36"/>
    <col min="8196" max="8196" width="2.140625" style="36" customWidth="1"/>
    <col min="8197" max="8197" width="11.42578125" style="36"/>
    <col min="8198" max="8198" width="9.5703125" style="36" customWidth="1"/>
    <col min="8199" max="8444" width="11.42578125" style="36"/>
    <col min="8445" max="8445" width="0.140625" style="36" customWidth="1"/>
    <col min="8446" max="8446" width="2.7109375" style="36" customWidth="1"/>
    <col min="8447" max="8447" width="18.5703125" style="36" customWidth="1"/>
    <col min="8448" max="8448" width="1.28515625" style="36" customWidth="1"/>
    <col min="8449" max="8449" width="58.85546875" style="36" customWidth="1"/>
    <col min="8450" max="8451" width="11.42578125" style="36"/>
    <col min="8452" max="8452" width="2.140625" style="36" customWidth="1"/>
    <col min="8453" max="8453" width="11.42578125" style="36"/>
    <col min="8454" max="8454" width="9.5703125" style="36" customWidth="1"/>
    <col min="8455" max="8700" width="11.42578125" style="36"/>
    <col min="8701" max="8701" width="0.140625" style="36" customWidth="1"/>
    <col min="8702" max="8702" width="2.7109375" style="36" customWidth="1"/>
    <col min="8703" max="8703" width="18.5703125" style="36" customWidth="1"/>
    <col min="8704" max="8704" width="1.28515625" style="36" customWidth="1"/>
    <col min="8705" max="8705" width="58.85546875" style="36" customWidth="1"/>
    <col min="8706" max="8707" width="11.42578125" style="36"/>
    <col min="8708" max="8708" width="2.140625" style="36" customWidth="1"/>
    <col min="8709" max="8709" width="11.42578125" style="36"/>
    <col min="8710" max="8710" width="9.5703125" style="36" customWidth="1"/>
    <col min="8711" max="8956" width="11.42578125" style="36"/>
    <col min="8957" max="8957" width="0.140625" style="36" customWidth="1"/>
    <col min="8958" max="8958" width="2.7109375" style="36" customWidth="1"/>
    <col min="8959" max="8959" width="18.5703125" style="36" customWidth="1"/>
    <col min="8960" max="8960" width="1.28515625" style="36" customWidth="1"/>
    <col min="8961" max="8961" width="58.85546875" style="36" customWidth="1"/>
    <col min="8962" max="8963" width="11.42578125" style="36"/>
    <col min="8964" max="8964" width="2.140625" style="36" customWidth="1"/>
    <col min="8965" max="8965" width="11.42578125" style="36"/>
    <col min="8966" max="8966" width="9.5703125" style="36" customWidth="1"/>
    <col min="8967" max="9212" width="11.42578125" style="36"/>
    <col min="9213" max="9213" width="0.140625" style="36" customWidth="1"/>
    <col min="9214" max="9214" width="2.7109375" style="36" customWidth="1"/>
    <col min="9215" max="9215" width="18.5703125" style="36" customWidth="1"/>
    <col min="9216" max="9216" width="1.28515625" style="36" customWidth="1"/>
    <col min="9217" max="9217" width="58.85546875" style="36" customWidth="1"/>
    <col min="9218" max="9219" width="11.42578125" style="36"/>
    <col min="9220" max="9220" width="2.140625" style="36" customWidth="1"/>
    <col min="9221" max="9221" width="11.42578125" style="36"/>
    <col min="9222" max="9222" width="9.5703125" style="36" customWidth="1"/>
    <col min="9223" max="9468" width="11.42578125" style="36"/>
    <col min="9469" max="9469" width="0.140625" style="36" customWidth="1"/>
    <col min="9470" max="9470" width="2.7109375" style="36" customWidth="1"/>
    <col min="9471" max="9471" width="18.5703125" style="36" customWidth="1"/>
    <col min="9472" max="9472" width="1.28515625" style="36" customWidth="1"/>
    <col min="9473" max="9473" width="58.85546875" style="36" customWidth="1"/>
    <col min="9474" max="9475" width="11.42578125" style="36"/>
    <col min="9476" max="9476" width="2.140625" style="36" customWidth="1"/>
    <col min="9477" max="9477" width="11.42578125" style="36"/>
    <col min="9478" max="9478" width="9.5703125" style="36" customWidth="1"/>
    <col min="9479" max="9724" width="11.42578125" style="36"/>
    <col min="9725" max="9725" width="0.140625" style="36" customWidth="1"/>
    <col min="9726" max="9726" width="2.7109375" style="36" customWidth="1"/>
    <col min="9727" max="9727" width="18.5703125" style="36" customWidth="1"/>
    <col min="9728" max="9728" width="1.28515625" style="36" customWidth="1"/>
    <col min="9729" max="9729" width="58.85546875" style="36" customWidth="1"/>
    <col min="9730" max="9731" width="11.42578125" style="36"/>
    <col min="9732" max="9732" width="2.140625" style="36" customWidth="1"/>
    <col min="9733" max="9733" width="11.42578125" style="36"/>
    <col min="9734" max="9734" width="9.5703125" style="36" customWidth="1"/>
    <col min="9735" max="9980" width="11.42578125" style="36"/>
    <col min="9981" max="9981" width="0.140625" style="36" customWidth="1"/>
    <col min="9982" max="9982" width="2.7109375" style="36" customWidth="1"/>
    <col min="9983" max="9983" width="18.5703125" style="36" customWidth="1"/>
    <col min="9984" max="9984" width="1.28515625" style="36" customWidth="1"/>
    <col min="9985" max="9985" width="58.85546875" style="36" customWidth="1"/>
    <col min="9986" max="9987" width="11.42578125" style="36"/>
    <col min="9988" max="9988" width="2.1406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140625" style="36" customWidth="1"/>
    <col min="10238" max="10238" width="2.7109375" style="36" customWidth="1"/>
    <col min="10239" max="10239" width="18.5703125" style="36" customWidth="1"/>
    <col min="10240" max="10240" width="1.28515625" style="36" customWidth="1"/>
    <col min="10241" max="10241" width="58.85546875" style="36" customWidth="1"/>
    <col min="10242" max="10243" width="11.42578125" style="36"/>
    <col min="10244" max="10244" width="2.1406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140625" style="36" customWidth="1"/>
    <col min="10494" max="10494" width="2.7109375" style="36" customWidth="1"/>
    <col min="10495" max="10495" width="18.5703125" style="36" customWidth="1"/>
    <col min="10496" max="10496" width="1.28515625" style="36" customWidth="1"/>
    <col min="10497" max="10497" width="58.85546875" style="36" customWidth="1"/>
    <col min="10498" max="10499" width="11.42578125" style="36"/>
    <col min="10500" max="10500" width="2.1406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140625" style="36" customWidth="1"/>
    <col min="10750" max="10750" width="2.7109375" style="36" customWidth="1"/>
    <col min="10751" max="10751" width="18.5703125" style="36" customWidth="1"/>
    <col min="10752" max="10752" width="1.28515625" style="36" customWidth="1"/>
    <col min="10753" max="10753" width="58.85546875" style="36" customWidth="1"/>
    <col min="10754" max="10755" width="11.42578125" style="36"/>
    <col min="10756" max="10756" width="2.1406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140625" style="36" customWidth="1"/>
    <col min="11006" max="11006" width="2.7109375" style="36" customWidth="1"/>
    <col min="11007" max="11007" width="18.5703125" style="36" customWidth="1"/>
    <col min="11008" max="11008" width="1.28515625" style="36" customWidth="1"/>
    <col min="11009" max="11009" width="58.85546875" style="36" customWidth="1"/>
    <col min="11010" max="11011" width="11.42578125" style="36"/>
    <col min="11012" max="11012" width="2.1406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140625" style="36" customWidth="1"/>
    <col min="11262" max="11262" width="2.7109375" style="36" customWidth="1"/>
    <col min="11263" max="11263" width="18.5703125" style="36" customWidth="1"/>
    <col min="11264" max="11264" width="1.28515625" style="36" customWidth="1"/>
    <col min="11265" max="11265" width="58.85546875" style="36" customWidth="1"/>
    <col min="11266" max="11267" width="11.42578125" style="36"/>
    <col min="11268" max="11268" width="2.1406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140625" style="36" customWidth="1"/>
    <col min="11518" max="11518" width="2.7109375" style="36" customWidth="1"/>
    <col min="11519" max="11519" width="18.5703125" style="36" customWidth="1"/>
    <col min="11520" max="11520" width="1.28515625" style="36" customWidth="1"/>
    <col min="11521" max="11521" width="58.85546875" style="36" customWidth="1"/>
    <col min="11522" max="11523" width="11.42578125" style="36"/>
    <col min="11524" max="11524" width="2.1406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140625" style="36" customWidth="1"/>
    <col min="11774" max="11774" width="2.7109375" style="36" customWidth="1"/>
    <col min="11775" max="11775" width="18.5703125" style="36" customWidth="1"/>
    <col min="11776" max="11776" width="1.28515625" style="36" customWidth="1"/>
    <col min="11777" max="11777" width="58.85546875" style="36" customWidth="1"/>
    <col min="11778" max="11779" width="11.42578125" style="36"/>
    <col min="11780" max="11780" width="2.1406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140625" style="36" customWidth="1"/>
    <col min="12030" max="12030" width="2.7109375" style="36" customWidth="1"/>
    <col min="12031" max="12031" width="18.5703125" style="36" customWidth="1"/>
    <col min="12032" max="12032" width="1.28515625" style="36" customWidth="1"/>
    <col min="12033" max="12033" width="58.85546875" style="36" customWidth="1"/>
    <col min="12034" max="12035" width="11.42578125" style="36"/>
    <col min="12036" max="12036" width="2.1406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140625" style="36" customWidth="1"/>
    <col min="12286" max="12286" width="2.7109375" style="36" customWidth="1"/>
    <col min="12287" max="12287" width="18.5703125" style="36" customWidth="1"/>
    <col min="12288" max="12288" width="1.28515625" style="36" customWidth="1"/>
    <col min="12289" max="12289" width="58.85546875" style="36" customWidth="1"/>
    <col min="12290" max="12291" width="11.42578125" style="36"/>
    <col min="12292" max="12292" width="2.1406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140625" style="36" customWidth="1"/>
    <col min="12542" max="12542" width="2.7109375" style="36" customWidth="1"/>
    <col min="12543" max="12543" width="18.5703125" style="36" customWidth="1"/>
    <col min="12544" max="12544" width="1.28515625" style="36" customWidth="1"/>
    <col min="12545" max="12545" width="58.85546875" style="36" customWidth="1"/>
    <col min="12546" max="12547" width="11.42578125" style="36"/>
    <col min="12548" max="12548" width="2.1406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140625" style="36" customWidth="1"/>
    <col min="12798" max="12798" width="2.7109375" style="36" customWidth="1"/>
    <col min="12799" max="12799" width="18.5703125" style="36" customWidth="1"/>
    <col min="12800" max="12800" width="1.28515625" style="36" customWidth="1"/>
    <col min="12801" max="12801" width="58.85546875" style="36" customWidth="1"/>
    <col min="12802" max="12803" width="11.42578125" style="36"/>
    <col min="12804" max="12804" width="2.1406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140625" style="36" customWidth="1"/>
    <col min="13054" max="13054" width="2.7109375" style="36" customWidth="1"/>
    <col min="13055" max="13055" width="18.5703125" style="36" customWidth="1"/>
    <col min="13056" max="13056" width="1.28515625" style="36" customWidth="1"/>
    <col min="13057" max="13057" width="58.85546875" style="36" customWidth="1"/>
    <col min="13058" max="13059" width="11.42578125" style="36"/>
    <col min="13060" max="13060" width="2.1406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140625" style="36" customWidth="1"/>
    <col min="13310" max="13310" width="2.7109375" style="36" customWidth="1"/>
    <col min="13311" max="13311" width="18.5703125" style="36" customWidth="1"/>
    <col min="13312" max="13312" width="1.28515625" style="36" customWidth="1"/>
    <col min="13313" max="13313" width="58.85546875" style="36" customWidth="1"/>
    <col min="13314" max="13315" width="11.42578125" style="36"/>
    <col min="13316" max="13316" width="2.1406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140625" style="36" customWidth="1"/>
    <col min="13566" max="13566" width="2.7109375" style="36" customWidth="1"/>
    <col min="13567" max="13567" width="18.5703125" style="36" customWidth="1"/>
    <col min="13568" max="13568" width="1.28515625" style="36" customWidth="1"/>
    <col min="13569" max="13569" width="58.85546875" style="36" customWidth="1"/>
    <col min="13570" max="13571" width="11.42578125" style="36"/>
    <col min="13572" max="13572" width="2.1406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140625" style="36" customWidth="1"/>
    <col min="13822" max="13822" width="2.7109375" style="36" customWidth="1"/>
    <col min="13823" max="13823" width="18.5703125" style="36" customWidth="1"/>
    <col min="13824" max="13824" width="1.28515625" style="36" customWidth="1"/>
    <col min="13825" max="13825" width="58.85546875" style="36" customWidth="1"/>
    <col min="13826" max="13827" width="11.42578125" style="36"/>
    <col min="13828" max="13828" width="2.1406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140625" style="36" customWidth="1"/>
    <col min="14078" max="14078" width="2.7109375" style="36" customWidth="1"/>
    <col min="14079" max="14079" width="18.5703125" style="36" customWidth="1"/>
    <col min="14080" max="14080" width="1.28515625" style="36" customWidth="1"/>
    <col min="14081" max="14081" width="58.85546875" style="36" customWidth="1"/>
    <col min="14082" max="14083" width="11.42578125" style="36"/>
    <col min="14084" max="14084" width="2.1406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140625" style="36" customWidth="1"/>
    <col min="14334" max="14334" width="2.7109375" style="36" customWidth="1"/>
    <col min="14335" max="14335" width="18.5703125" style="36" customWidth="1"/>
    <col min="14336" max="14336" width="1.28515625" style="36" customWidth="1"/>
    <col min="14337" max="14337" width="58.85546875" style="36" customWidth="1"/>
    <col min="14338" max="14339" width="11.42578125" style="36"/>
    <col min="14340" max="14340" width="2.1406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140625" style="36" customWidth="1"/>
    <col min="14590" max="14590" width="2.7109375" style="36" customWidth="1"/>
    <col min="14591" max="14591" width="18.5703125" style="36" customWidth="1"/>
    <col min="14592" max="14592" width="1.28515625" style="36" customWidth="1"/>
    <col min="14593" max="14593" width="58.85546875" style="36" customWidth="1"/>
    <col min="14594" max="14595" width="11.42578125" style="36"/>
    <col min="14596" max="14596" width="2.1406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140625" style="36" customWidth="1"/>
    <col min="14846" max="14846" width="2.7109375" style="36" customWidth="1"/>
    <col min="14847" max="14847" width="18.5703125" style="36" customWidth="1"/>
    <col min="14848" max="14848" width="1.28515625" style="36" customWidth="1"/>
    <col min="14849" max="14849" width="58.85546875" style="36" customWidth="1"/>
    <col min="14850" max="14851" width="11.42578125" style="36"/>
    <col min="14852" max="14852" width="2.1406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140625" style="36" customWidth="1"/>
    <col min="15102" max="15102" width="2.7109375" style="36" customWidth="1"/>
    <col min="15103" max="15103" width="18.5703125" style="36" customWidth="1"/>
    <col min="15104" max="15104" width="1.28515625" style="36" customWidth="1"/>
    <col min="15105" max="15105" width="58.85546875" style="36" customWidth="1"/>
    <col min="15106" max="15107" width="11.42578125" style="36"/>
    <col min="15108" max="15108" width="2.1406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140625" style="36" customWidth="1"/>
    <col min="15358" max="15358" width="2.7109375" style="36" customWidth="1"/>
    <col min="15359" max="15359" width="18.5703125" style="36" customWidth="1"/>
    <col min="15360" max="15360" width="1.28515625" style="36" customWidth="1"/>
    <col min="15361" max="15361" width="58.85546875" style="36" customWidth="1"/>
    <col min="15362" max="15363" width="11.42578125" style="36"/>
    <col min="15364" max="15364" width="2.1406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140625" style="36" customWidth="1"/>
    <col min="15614" max="15614" width="2.7109375" style="36" customWidth="1"/>
    <col min="15615" max="15615" width="18.5703125" style="36" customWidth="1"/>
    <col min="15616" max="15616" width="1.28515625" style="36" customWidth="1"/>
    <col min="15617" max="15617" width="58.85546875" style="36" customWidth="1"/>
    <col min="15618" max="15619" width="11.42578125" style="36"/>
    <col min="15620" max="15620" width="2.1406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140625" style="36" customWidth="1"/>
    <col min="15870" max="15870" width="2.7109375" style="36" customWidth="1"/>
    <col min="15871" max="15871" width="18.5703125" style="36" customWidth="1"/>
    <col min="15872" max="15872" width="1.28515625" style="36" customWidth="1"/>
    <col min="15873" max="15873" width="58.85546875" style="36" customWidth="1"/>
    <col min="15874" max="15875" width="11.42578125" style="36"/>
    <col min="15876" max="15876" width="2.1406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140625" style="36" customWidth="1"/>
    <col min="16126" max="16126" width="2.7109375" style="36" customWidth="1"/>
    <col min="16127" max="16127" width="18.5703125" style="36" customWidth="1"/>
    <col min="16128" max="16128" width="1.28515625" style="36" customWidth="1"/>
    <col min="16129" max="16129" width="58.85546875" style="36" customWidth="1"/>
    <col min="16130" max="16131" width="11.42578125" style="36"/>
    <col min="16132" max="16132" width="2.1406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6" t="s">
        <v>1</v>
      </c>
    </row>
    <row r="3" spans="2:6" s="26" customFormat="1" ht="15" customHeight="1">
      <c r="E3" s="107" t="s">
        <v>117</v>
      </c>
    </row>
    <row r="4" spans="2:6" s="29" customFormat="1" ht="20.25" customHeight="1">
      <c r="B4" s="28"/>
      <c r="C4" s="105" t="s">
        <v>73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198" t="s">
        <v>62</v>
      </c>
      <c r="D7" s="32"/>
      <c r="E7" s="39"/>
    </row>
    <row r="8" spans="2:6" s="29" customFormat="1" ht="12.75" customHeight="1">
      <c r="B8" s="28"/>
      <c r="C8" s="198"/>
      <c r="D8" s="32"/>
      <c r="E8" s="39"/>
      <c r="F8" s="33"/>
    </row>
    <row r="9" spans="2:6" s="29" customFormat="1" ht="12.75" customHeight="1">
      <c r="B9" s="28"/>
      <c r="C9" s="141"/>
      <c r="D9" s="32"/>
      <c r="E9" s="39"/>
      <c r="F9" s="33"/>
    </row>
    <row r="10" spans="2:6" s="29" customFormat="1" ht="12.75" customHeight="1">
      <c r="B10" s="28"/>
      <c r="C10" s="139"/>
      <c r="D10" s="32"/>
      <c r="E10" s="39"/>
      <c r="F10" s="33"/>
    </row>
    <row r="11" spans="2:6" s="29" customFormat="1" ht="12.75" customHeight="1">
      <c r="B11" s="28"/>
      <c r="C11" s="34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198" t="s">
        <v>64</v>
      </c>
      <c r="E23" s="41"/>
    </row>
    <row r="24" spans="2:6" ht="12.75" customHeight="1">
      <c r="C24" s="198"/>
      <c r="E24" s="37"/>
    </row>
    <row r="25" spans="2:6" ht="12.75" customHeight="1">
      <c r="C25" s="198"/>
      <c r="E25" s="38"/>
    </row>
    <row r="26" spans="2:6" ht="12.75" customHeight="1">
      <c r="C26" s="139"/>
    </row>
    <row r="27" spans="2:6">
      <c r="C27" s="139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8"/>
    </row>
  </sheetData>
  <mergeCells count="2">
    <mergeCell ref="C7:C8"/>
    <mergeCell ref="C23:C25"/>
  </mergeCells>
  <printOptions horizontalCentered="1" verticalCentered="1"/>
  <pageMargins left="0.78740157480314965" right="0.78740157480314965" top="0.98425196850393704" bottom="0.98425196850393704" header="0" footer="0"/>
  <pageSetup paperSize="9" scale="8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30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140625" style="26" customWidth="1"/>
    <col min="2" max="2" width="2.7109375" style="26" customWidth="1"/>
    <col min="3" max="3" width="23.7109375" style="26" customWidth="1"/>
    <col min="4" max="4" width="1.28515625" style="26" customWidth="1"/>
    <col min="5" max="5" width="58.85546875" style="26" customWidth="1"/>
    <col min="6" max="6" width="1.28515625" style="26" customWidth="1"/>
    <col min="7" max="7" width="58.85546875" style="36" customWidth="1"/>
    <col min="8" max="8" width="11.42578125" style="36"/>
    <col min="9" max="9" width="15.5703125" style="36" customWidth="1"/>
    <col min="10" max="255" width="11.42578125" style="36"/>
    <col min="256" max="256" width="0.140625" style="36" customWidth="1"/>
    <col min="257" max="257" width="2.7109375" style="36" customWidth="1"/>
    <col min="258" max="258" width="18.5703125" style="36" customWidth="1"/>
    <col min="259" max="259" width="1.28515625" style="36" customWidth="1"/>
    <col min="260" max="260" width="58.85546875" style="36" customWidth="1"/>
    <col min="261" max="262" width="11.42578125" style="36"/>
    <col min="263" max="263" width="2.140625" style="36" customWidth="1"/>
    <col min="264" max="264" width="11.42578125" style="36"/>
    <col min="265" max="265" width="9.5703125" style="36" customWidth="1"/>
    <col min="266" max="511" width="11.42578125" style="36"/>
    <col min="512" max="512" width="0.140625" style="36" customWidth="1"/>
    <col min="513" max="513" width="2.7109375" style="36" customWidth="1"/>
    <col min="514" max="514" width="18.5703125" style="36" customWidth="1"/>
    <col min="515" max="515" width="1.28515625" style="36" customWidth="1"/>
    <col min="516" max="516" width="58.85546875" style="36" customWidth="1"/>
    <col min="517" max="518" width="11.42578125" style="36"/>
    <col min="519" max="519" width="2.140625" style="36" customWidth="1"/>
    <col min="520" max="520" width="11.42578125" style="36"/>
    <col min="521" max="521" width="9.5703125" style="36" customWidth="1"/>
    <col min="522" max="767" width="11.42578125" style="36"/>
    <col min="768" max="768" width="0.140625" style="36" customWidth="1"/>
    <col min="769" max="769" width="2.7109375" style="36" customWidth="1"/>
    <col min="770" max="770" width="18.5703125" style="36" customWidth="1"/>
    <col min="771" max="771" width="1.28515625" style="36" customWidth="1"/>
    <col min="772" max="772" width="58.85546875" style="36" customWidth="1"/>
    <col min="773" max="774" width="11.42578125" style="36"/>
    <col min="775" max="775" width="2.140625" style="36" customWidth="1"/>
    <col min="776" max="776" width="11.42578125" style="36"/>
    <col min="777" max="777" width="9.5703125" style="36" customWidth="1"/>
    <col min="778" max="1023" width="11.42578125" style="36"/>
    <col min="1024" max="1024" width="0.140625" style="36" customWidth="1"/>
    <col min="1025" max="1025" width="2.7109375" style="36" customWidth="1"/>
    <col min="1026" max="1026" width="18.5703125" style="36" customWidth="1"/>
    <col min="1027" max="1027" width="1.28515625" style="36" customWidth="1"/>
    <col min="1028" max="1028" width="58.85546875" style="36" customWidth="1"/>
    <col min="1029" max="1030" width="11.42578125" style="36"/>
    <col min="1031" max="1031" width="2.140625" style="36" customWidth="1"/>
    <col min="1032" max="1032" width="11.42578125" style="36"/>
    <col min="1033" max="1033" width="9.5703125" style="36" customWidth="1"/>
    <col min="1034" max="1279" width="11.42578125" style="36"/>
    <col min="1280" max="1280" width="0.140625" style="36" customWidth="1"/>
    <col min="1281" max="1281" width="2.7109375" style="36" customWidth="1"/>
    <col min="1282" max="1282" width="18.5703125" style="36" customWidth="1"/>
    <col min="1283" max="1283" width="1.28515625" style="36" customWidth="1"/>
    <col min="1284" max="1284" width="58.85546875" style="36" customWidth="1"/>
    <col min="1285" max="1286" width="11.42578125" style="36"/>
    <col min="1287" max="1287" width="2.140625" style="36" customWidth="1"/>
    <col min="1288" max="1288" width="11.42578125" style="36"/>
    <col min="1289" max="1289" width="9.5703125" style="36" customWidth="1"/>
    <col min="1290" max="1535" width="11.42578125" style="36"/>
    <col min="1536" max="1536" width="0.140625" style="36" customWidth="1"/>
    <col min="1537" max="1537" width="2.7109375" style="36" customWidth="1"/>
    <col min="1538" max="1538" width="18.5703125" style="36" customWidth="1"/>
    <col min="1539" max="1539" width="1.28515625" style="36" customWidth="1"/>
    <col min="1540" max="1540" width="58.85546875" style="36" customWidth="1"/>
    <col min="1541" max="1542" width="11.42578125" style="36"/>
    <col min="1543" max="1543" width="2.140625" style="36" customWidth="1"/>
    <col min="1544" max="1544" width="11.42578125" style="36"/>
    <col min="1545" max="1545" width="9.5703125" style="36" customWidth="1"/>
    <col min="1546" max="1791" width="11.42578125" style="36"/>
    <col min="1792" max="1792" width="0.140625" style="36" customWidth="1"/>
    <col min="1793" max="1793" width="2.7109375" style="36" customWidth="1"/>
    <col min="1794" max="1794" width="18.5703125" style="36" customWidth="1"/>
    <col min="1795" max="1795" width="1.28515625" style="36" customWidth="1"/>
    <col min="1796" max="1796" width="58.85546875" style="36" customWidth="1"/>
    <col min="1797" max="1798" width="11.42578125" style="36"/>
    <col min="1799" max="1799" width="2.140625" style="36" customWidth="1"/>
    <col min="1800" max="1800" width="11.42578125" style="36"/>
    <col min="1801" max="1801" width="9.5703125" style="36" customWidth="1"/>
    <col min="1802" max="2047" width="11.42578125" style="36"/>
    <col min="2048" max="2048" width="0.140625" style="36" customWidth="1"/>
    <col min="2049" max="2049" width="2.7109375" style="36" customWidth="1"/>
    <col min="2050" max="2050" width="18.5703125" style="36" customWidth="1"/>
    <col min="2051" max="2051" width="1.28515625" style="36" customWidth="1"/>
    <col min="2052" max="2052" width="58.85546875" style="36" customWidth="1"/>
    <col min="2053" max="2054" width="11.42578125" style="36"/>
    <col min="2055" max="2055" width="2.140625" style="36" customWidth="1"/>
    <col min="2056" max="2056" width="11.42578125" style="36"/>
    <col min="2057" max="2057" width="9.5703125" style="36" customWidth="1"/>
    <col min="2058" max="2303" width="11.42578125" style="36"/>
    <col min="2304" max="2304" width="0.140625" style="36" customWidth="1"/>
    <col min="2305" max="2305" width="2.7109375" style="36" customWidth="1"/>
    <col min="2306" max="2306" width="18.5703125" style="36" customWidth="1"/>
    <col min="2307" max="2307" width="1.28515625" style="36" customWidth="1"/>
    <col min="2308" max="2308" width="58.85546875" style="36" customWidth="1"/>
    <col min="2309" max="2310" width="11.42578125" style="36"/>
    <col min="2311" max="2311" width="2.140625" style="36" customWidth="1"/>
    <col min="2312" max="2312" width="11.42578125" style="36"/>
    <col min="2313" max="2313" width="9.5703125" style="36" customWidth="1"/>
    <col min="2314" max="2559" width="11.42578125" style="36"/>
    <col min="2560" max="2560" width="0.140625" style="36" customWidth="1"/>
    <col min="2561" max="2561" width="2.7109375" style="36" customWidth="1"/>
    <col min="2562" max="2562" width="18.5703125" style="36" customWidth="1"/>
    <col min="2563" max="2563" width="1.28515625" style="36" customWidth="1"/>
    <col min="2564" max="2564" width="58.85546875" style="36" customWidth="1"/>
    <col min="2565" max="2566" width="11.42578125" style="36"/>
    <col min="2567" max="2567" width="2.140625" style="36" customWidth="1"/>
    <col min="2568" max="2568" width="11.42578125" style="36"/>
    <col min="2569" max="2569" width="9.5703125" style="36" customWidth="1"/>
    <col min="2570" max="2815" width="11.42578125" style="36"/>
    <col min="2816" max="2816" width="0.140625" style="36" customWidth="1"/>
    <col min="2817" max="2817" width="2.7109375" style="36" customWidth="1"/>
    <col min="2818" max="2818" width="18.5703125" style="36" customWidth="1"/>
    <col min="2819" max="2819" width="1.28515625" style="36" customWidth="1"/>
    <col min="2820" max="2820" width="58.85546875" style="36" customWidth="1"/>
    <col min="2821" max="2822" width="11.42578125" style="36"/>
    <col min="2823" max="2823" width="2.140625" style="36" customWidth="1"/>
    <col min="2824" max="2824" width="11.42578125" style="36"/>
    <col min="2825" max="2825" width="9.5703125" style="36" customWidth="1"/>
    <col min="2826" max="3071" width="11.42578125" style="36"/>
    <col min="3072" max="3072" width="0.140625" style="36" customWidth="1"/>
    <col min="3073" max="3073" width="2.7109375" style="36" customWidth="1"/>
    <col min="3074" max="3074" width="18.5703125" style="36" customWidth="1"/>
    <col min="3075" max="3075" width="1.28515625" style="36" customWidth="1"/>
    <col min="3076" max="3076" width="58.85546875" style="36" customWidth="1"/>
    <col min="3077" max="3078" width="11.42578125" style="36"/>
    <col min="3079" max="3079" width="2.140625" style="36" customWidth="1"/>
    <col min="3080" max="3080" width="11.42578125" style="36"/>
    <col min="3081" max="3081" width="9.5703125" style="36" customWidth="1"/>
    <col min="3082" max="3327" width="11.42578125" style="36"/>
    <col min="3328" max="3328" width="0.140625" style="36" customWidth="1"/>
    <col min="3329" max="3329" width="2.7109375" style="36" customWidth="1"/>
    <col min="3330" max="3330" width="18.5703125" style="36" customWidth="1"/>
    <col min="3331" max="3331" width="1.28515625" style="36" customWidth="1"/>
    <col min="3332" max="3332" width="58.85546875" style="36" customWidth="1"/>
    <col min="3333" max="3334" width="11.42578125" style="36"/>
    <col min="3335" max="3335" width="2.140625" style="36" customWidth="1"/>
    <col min="3336" max="3336" width="11.42578125" style="36"/>
    <col min="3337" max="3337" width="9.5703125" style="36" customWidth="1"/>
    <col min="3338" max="3583" width="11.42578125" style="36"/>
    <col min="3584" max="3584" width="0.140625" style="36" customWidth="1"/>
    <col min="3585" max="3585" width="2.7109375" style="36" customWidth="1"/>
    <col min="3586" max="3586" width="18.5703125" style="36" customWidth="1"/>
    <col min="3587" max="3587" width="1.28515625" style="36" customWidth="1"/>
    <col min="3588" max="3588" width="58.85546875" style="36" customWidth="1"/>
    <col min="3589" max="3590" width="11.42578125" style="36"/>
    <col min="3591" max="3591" width="2.140625" style="36" customWidth="1"/>
    <col min="3592" max="3592" width="11.42578125" style="36"/>
    <col min="3593" max="3593" width="9.5703125" style="36" customWidth="1"/>
    <col min="3594" max="3839" width="11.42578125" style="36"/>
    <col min="3840" max="3840" width="0.140625" style="36" customWidth="1"/>
    <col min="3841" max="3841" width="2.7109375" style="36" customWidth="1"/>
    <col min="3842" max="3842" width="18.5703125" style="36" customWidth="1"/>
    <col min="3843" max="3843" width="1.28515625" style="36" customWidth="1"/>
    <col min="3844" max="3844" width="58.85546875" style="36" customWidth="1"/>
    <col min="3845" max="3846" width="11.42578125" style="36"/>
    <col min="3847" max="3847" width="2.140625" style="36" customWidth="1"/>
    <col min="3848" max="3848" width="11.42578125" style="36"/>
    <col min="3849" max="3849" width="9.5703125" style="36" customWidth="1"/>
    <col min="3850" max="4095" width="11.42578125" style="36"/>
    <col min="4096" max="4096" width="0.140625" style="36" customWidth="1"/>
    <col min="4097" max="4097" width="2.7109375" style="36" customWidth="1"/>
    <col min="4098" max="4098" width="18.5703125" style="36" customWidth="1"/>
    <col min="4099" max="4099" width="1.28515625" style="36" customWidth="1"/>
    <col min="4100" max="4100" width="58.85546875" style="36" customWidth="1"/>
    <col min="4101" max="4102" width="11.42578125" style="36"/>
    <col min="4103" max="4103" width="2.140625" style="36" customWidth="1"/>
    <col min="4104" max="4104" width="11.42578125" style="36"/>
    <col min="4105" max="4105" width="9.5703125" style="36" customWidth="1"/>
    <col min="4106" max="4351" width="11.42578125" style="36"/>
    <col min="4352" max="4352" width="0.140625" style="36" customWidth="1"/>
    <col min="4353" max="4353" width="2.7109375" style="36" customWidth="1"/>
    <col min="4354" max="4354" width="18.5703125" style="36" customWidth="1"/>
    <col min="4355" max="4355" width="1.28515625" style="36" customWidth="1"/>
    <col min="4356" max="4356" width="58.85546875" style="36" customWidth="1"/>
    <col min="4357" max="4358" width="11.42578125" style="36"/>
    <col min="4359" max="4359" width="2.140625" style="36" customWidth="1"/>
    <col min="4360" max="4360" width="11.42578125" style="36"/>
    <col min="4361" max="4361" width="9.5703125" style="36" customWidth="1"/>
    <col min="4362" max="4607" width="11.42578125" style="36"/>
    <col min="4608" max="4608" width="0.140625" style="36" customWidth="1"/>
    <col min="4609" max="4609" width="2.7109375" style="36" customWidth="1"/>
    <col min="4610" max="4610" width="18.5703125" style="36" customWidth="1"/>
    <col min="4611" max="4611" width="1.28515625" style="36" customWidth="1"/>
    <col min="4612" max="4612" width="58.85546875" style="36" customWidth="1"/>
    <col min="4613" max="4614" width="11.42578125" style="36"/>
    <col min="4615" max="4615" width="2.140625" style="36" customWidth="1"/>
    <col min="4616" max="4616" width="11.42578125" style="36"/>
    <col min="4617" max="4617" width="9.5703125" style="36" customWidth="1"/>
    <col min="4618" max="4863" width="11.42578125" style="36"/>
    <col min="4864" max="4864" width="0.140625" style="36" customWidth="1"/>
    <col min="4865" max="4865" width="2.7109375" style="36" customWidth="1"/>
    <col min="4866" max="4866" width="18.5703125" style="36" customWidth="1"/>
    <col min="4867" max="4867" width="1.28515625" style="36" customWidth="1"/>
    <col min="4868" max="4868" width="58.85546875" style="36" customWidth="1"/>
    <col min="4869" max="4870" width="11.42578125" style="36"/>
    <col min="4871" max="4871" width="2.140625" style="36" customWidth="1"/>
    <col min="4872" max="4872" width="11.42578125" style="36"/>
    <col min="4873" max="4873" width="9.5703125" style="36" customWidth="1"/>
    <col min="4874" max="5119" width="11.42578125" style="36"/>
    <col min="5120" max="5120" width="0.140625" style="36" customWidth="1"/>
    <col min="5121" max="5121" width="2.7109375" style="36" customWidth="1"/>
    <col min="5122" max="5122" width="18.5703125" style="36" customWidth="1"/>
    <col min="5123" max="5123" width="1.28515625" style="36" customWidth="1"/>
    <col min="5124" max="5124" width="58.85546875" style="36" customWidth="1"/>
    <col min="5125" max="5126" width="11.42578125" style="36"/>
    <col min="5127" max="5127" width="2.140625" style="36" customWidth="1"/>
    <col min="5128" max="5128" width="11.42578125" style="36"/>
    <col min="5129" max="5129" width="9.5703125" style="36" customWidth="1"/>
    <col min="5130" max="5375" width="11.42578125" style="36"/>
    <col min="5376" max="5376" width="0.140625" style="36" customWidth="1"/>
    <col min="5377" max="5377" width="2.7109375" style="36" customWidth="1"/>
    <col min="5378" max="5378" width="18.5703125" style="36" customWidth="1"/>
    <col min="5379" max="5379" width="1.28515625" style="36" customWidth="1"/>
    <col min="5380" max="5380" width="58.85546875" style="36" customWidth="1"/>
    <col min="5381" max="5382" width="11.42578125" style="36"/>
    <col min="5383" max="5383" width="2.140625" style="36" customWidth="1"/>
    <col min="5384" max="5384" width="11.42578125" style="36"/>
    <col min="5385" max="5385" width="9.5703125" style="36" customWidth="1"/>
    <col min="5386" max="5631" width="11.42578125" style="36"/>
    <col min="5632" max="5632" width="0.140625" style="36" customWidth="1"/>
    <col min="5633" max="5633" width="2.7109375" style="36" customWidth="1"/>
    <col min="5634" max="5634" width="18.5703125" style="36" customWidth="1"/>
    <col min="5635" max="5635" width="1.28515625" style="36" customWidth="1"/>
    <col min="5636" max="5636" width="58.85546875" style="36" customWidth="1"/>
    <col min="5637" max="5638" width="11.42578125" style="36"/>
    <col min="5639" max="5639" width="2.140625" style="36" customWidth="1"/>
    <col min="5640" max="5640" width="11.42578125" style="36"/>
    <col min="5641" max="5641" width="9.5703125" style="36" customWidth="1"/>
    <col min="5642" max="5887" width="11.42578125" style="36"/>
    <col min="5888" max="5888" width="0.140625" style="36" customWidth="1"/>
    <col min="5889" max="5889" width="2.7109375" style="36" customWidth="1"/>
    <col min="5890" max="5890" width="18.5703125" style="36" customWidth="1"/>
    <col min="5891" max="5891" width="1.28515625" style="36" customWidth="1"/>
    <col min="5892" max="5892" width="58.85546875" style="36" customWidth="1"/>
    <col min="5893" max="5894" width="11.42578125" style="36"/>
    <col min="5895" max="5895" width="2.140625" style="36" customWidth="1"/>
    <col min="5896" max="5896" width="11.42578125" style="36"/>
    <col min="5897" max="5897" width="9.5703125" style="36" customWidth="1"/>
    <col min="5898" max="6143" width="11.42578125" style="36"/>
    <col min="6144" max="6144" width="0.140625" style="36" customWidth="1"/>
    <col min="6145" max="6145" width="2.7109375" style="36" customWidth="1"/>
    <col min="6146" max="6146" width="18.5703125" style="36" customWidth="1"/>
    <col min="6147" max="6147" width="1.28515625" style="36" customWidth="1"/>
    <col min="6148" max="6148" width="58.85546875" style="36" customWidth="1"/>
    <col min="6149" max="6150" width="11.42578125" style="36"/>
    <col min="6151" max="6151" width="2.140625" style="36" customWidth="1"/>
    <col min="6152" max="6152" width="11.42578125" style="36"/>
    <col min="6153" max="6153" width="9.5703125" style="36" customWidth="1"/>
    <col min="6154" max="6399" width="11.42578125" style="36"/>
    <col min="6400" max="6400" width="0.140625" style="36" customWidth="1"/>
    <col min="6401" max="6401" width="2.7109375" style="36" customWidth="1"/>
    <col min="6402" max="6402" width="18.5703125" style="36" customWidth="1"/>
    <col min="6403" max="6403" width="1.28515625" style="36" customWidth="1"/>
    <col min="6404" max="6404" width="58.85546875" style="36" customWidth="1"/>
    <col min="6405" max="6406" width="11.42578125" style="36"/>
    <col min="6407" max="6407" width="2.140625" style="36" customWidth="1"/>
    <col min="6408" max="6408" width="11.42578125" style="36"/>
    <col min="6409" max="6409" width="9.5703125" style="36" customWidth="1"/>
    <col min="6410" max="6655" width="11.42578125" style="36"/>
    <col min="6656" max="6656" width="0.140625" style="36" customWidth="1"/>
    <col min="6657" max="6657" width="2.7109375" style="36" customWidth="1"/>
    <col min="6658" max="6658" width="18.5703125" style="36" customWidth="1"/>
    <col min="6659" max="6659" width="1.28515625" style="36" customWidth="1"/>
    <col min="6660" max="6660" width="58.85546875" style="36" customWidth="1"/>
    <col min="6661" max="6662" width="11.42578125" style="36"/>
    <col min="6663" max="6663" width="2.140625" style="36" customWidth="1"/>
    <col min="6664" max="6664" width="11.42578125" style="36"/>
    <col min="6665" max="6665" width="9.5703125" style="36" customWidth="1"/>
    <col min="6666" max="6911" width="11.42578125" style="36"/>
    <col min="6912" max="6912" width="0.140625" style="36" customWidth="1"/>
    <col min="6913" max="6913" width="2.7109375" style="36" customWidth="1"/>
    <col min="6914" max="6914" width="18.5703125" style="36" customWidth="1"/>
    <col min="6915" max="6915" width="1.28515625" style="36" customWidth="1"/>
    <col min="6916" max="6916" width="58.85546875" style="36" customWidth="1"/>
    <col min="6917" max="6918" width="11.42578125" style="36"/>
    <col min="6919" max="6919" width="2.140625" style="36" customWidth="1"/>
    <col min="6920" max="6920" width="11.42578125" style="36"/>
    <col min="6921" max="6921" width="9.5703125" style="36" customWidth="1"/>
    <col min="6922" max="7167" width="11.42578125" style="36"/>
    <col min="7168" max="7168" width="0.140625" style="36" customWidth="1"/>
    <col min="7169" max="7169" width="2.7109375" style="36" customWidth="1"/>
    <col min="7170" max="7170" width="18.5703125" style="36" customWidth="1"/>
    <col min="7171" max="7171" width="1.28515625" style="36" customWidth="1"/>
    <col min="7172" max="7172" width="58.85546875" style="36" customWidth="1"/>
    <col min="7173" max="7174" width="11.42578125" style="36"/>
    <col min="7175" max="7175" width="2.140625" style="36" customWidth="1"/>
    <col min="7176" max="7176" width="11.42578125" style="36"/>
    <col min="7177" max="7177" width="9.5703125" style="36" customWidth="1"/>
    <col min="7178" max="7423" width="11.42578125" style="36"/>
    <col min="7424" max="7424" width="0.140625" style="36" customWidth="1"/>
    <col min="7425" max="7425" width="2.7109375" style="36" customWidth="1"/>
    <col min="7426" max="7426" width="18.5703125" style="36" customWidth="1"/>
    <col min="7427" max="7427" width="1.28515625" style="36" customWidth="1"/>
    <col min="7428" max="7428" width="58.85546875" style="36" customWidth="1"/>
    <col min="7429" max="7430" width="11.42578125" style="36"/>
    <col min="7431" max="7431" width="2.140625" style="36" customWidth="1"/>
    <col min="7432" max="7432" width="11.42578125" style="36"/>
    <col min="7433" max="7433" width="9.5703125" style="36" customWidth="1"/>
    <col min="7434" max="7679" width="11.42578125" style="36"/>
    <col min="7680" max="7680" width="0.140625" style="36" customWidth="1"/>
    <col min="7681" max="7681" width="2.7109375" style="36" customWidth="1"/>
    <col min="7682" max="7682" width="18.5703125" style="36" customWidth="1"/>
    <col min="7683" max="7683" width="1.28515625" style="36" customWidth="1"/>
    <col min="7684" max="7684" width="58.85546875" style="36" customWidth="1"/>
    <col min="7685" max="7686" width="11.42578125" style="36"/>
    <col min="7687" max="7687" width="2.140625" style="36" customWidth="1"/>
    <col min="7688" max="7688" width="11.42578125" style="36"/>
    <col min="7689" max="7689" width="9.5703125" style="36" customWidth="1"/>
    <col min="7690" max="7935" width="11.42578125" style="36"/>
    <col min="7936" max="7936" width="0.140625" style="36" customWidth="1"/>
    <col min="7937" max="7937" width="2.7109375" style="36" customWidth="1"/>
    <col min="7938" max="7938" width="18.5703125" style="36" customWidth="1"/>
    <col min="7939" max="7939" width="1.28515625" style="36" customWidth="1"/>
    <col min="7940" max="7940" width="58.85546875" style="36" customWidth="1"/>
    <col min="7941" max="7942" width="11.42578125" style="36"/>
    <col min="7943" max="7943" width="2.140625" style="36" customWidth="1"/>
    <col min="7944" max="7944" width="11.42578125" style="36"/>
    <col min="7945" max="7945" width="9.5703125" style="36" customWidth="1"/>
    <col min="7946" max="8191" width="11.42578125" style="36"/>
    <col min="8192" max="8192" width="0.140625" style="36" customWidth="1"/>
    <col min="8193" max="8193" width="2.7109375" style="36" customWidth="1"/>
    <col min="8194" max="8194" width="18.5703125" style="36" customWidth="1"/>
    <col min="8195" max="8195" width="1.28515625" style="36" customWidth="1"/>
    <col min="8196" max="8196" width="58.85546875" style="36" customWidth="1"/>
    <col min="8197" max="8198" width="11.42578125" style="36"/>
    <col min="8199" max="8199" width="2.140625" style="36" customWidth="1"/>
    <col min="8200" max="8200" width="11.42578125" style="36"/>
    <col min="8201" max="8201" width="9.5703125" style="36" customWidth="1"/>
    <col min="8202" max="8447" width="11.42578125" style="36"/>
    <col min="8448" max="8448" width="0.140625" style="36" customWidth="1"/>
    <col min="8449" max="8449" width="2.7109375" style="36" customWidth="1"/>
    <col min="8450" max="8450" width="18.5703125" style="36" customWidth="1"/>
    <col min="8451" max="8451" width="1.28515625" style="36" customWidth="1"/>
    <col min="8452" max="8452" width="58.85546875" style="36" customWidth="1"/>
    <col min="8453" max="8454" width="11.42578125" style="36"/>
    <col min="8455" max="8455" width="2.140625" style="36" customWidth="1"/>
    <col min="8456" max="8456" width="11.42578125" style="36"/>
    <col min="8457" max="8457" width="9.5703125" style="36" customWidth="1"/>
    <col min="8458" max="8703" width="11.42578125" style="36"/>
    <col min="8704" max="8704" width="0.140625" style="36" customWidth="1"/>
    <col min="8705" max="8705" width="2.7109375" style="36" customWidth="1"/>
    <col min="8706" max="8706" width="18.5703125" style="36" customWidth="1"/>
    <col min="8707" max="8707" width="1.28515625" style="36" customWidth="1"/>
    <col min="8708" max="8708" width="58.85546875" style="36" customWidth="1"/>
    <col min="8709" max="8710" width="11.42578125" style="36"/>
    <col min="8711" max="8711" width="2.140625" style="36" customWidth="1"/>
    <col min="8712" max="8712" width="11.42578125" style="36"/>
    <col min="8713" max="8713" width="9.5703125" style="36" customWidth="1"/>
    <col min="8714" max="8959" width="11.42578125" style="36"/>
    <col min="8960" max="8960" width="0.140625" style="36" customWidth="1"/>
    <col min="8961" max="8961" width="2.7109375" style="36" customWidth="1"/>
    <col min="8962" max="8962" width="18.5703125" style="36" customWidth="1"/>
    <col min="8963" max="8963" width="1.28515625" style="36" customWidth="1"/>
    <col min="8964" max="8964" width="58.85546875" style="36" customWidth="1"/>
    <col min="8965" max="8966" width="11.42578125" style="36"/>
    <col min="8967" max="8967" width="2.140625" style="36" customWidth="1"/>
    <col min="8968" max="8968" width="11.42578125" style="36"/>
    <col min="8969" max="8969" width="9.5703125" style="36" customWidth="1"/>
    <col min="8970" max="9215" width="11.42578125" style="36"/>
    <col min="9216" max="9216" width="0.140625" style="36" customWidth="1"/>
    <col min="9217" max="9217" width="2.7109375" style="36" customWidth="1"/>
    <col min="9218" max="9218" width="18.5703125" style="36" customWidth="1"/>
    <col min="9219" max="9219" width="1.28515625" style="36" customWidth="1"/>
    <col min="9220" max="9220" width="58.85546875" style="36" customWidth="1"/>
    <col min="9221" max="9222" width="11.42578125" style="36"/>
    <col min="9223" max="9223" width="2.140625" style="36" customWidth="1"/>
    <col min="9224" max="9224" width="11.42578125" style="36"/>
    <col min="9225" max="9225" width="9.5703125" style="36" customWidth="1"/>
    <col min="9226" max="9471" width="11.42578125" style="36"/>
    <col min="9472" max="9472" width="0.140625" style="36" customWidth="1"/>
    <col min="9473" max="9473" width="2.7109375" style="36" customWidth="1"/>
    <col min="9474" max="9474" width="18.5703125" style="36" customWidth="1"/>
    <col min="9475" max="9475" width="1.28515625" style="36" customWidth="1"/>
    <col min="9476" max="9476" width="58.85546875" style="36" customWidth="1"/>
    <col min="9477" max="9478" width="11.42578125" style="36"/>
    <col min="9479" max="9479" width="2.140625" style="36" customWidth="1"/>
    <col min="9480" max="9480" width="11.42578125" style="36"/>
    <col min="9481" max="9481" width="9.5703125" style="36" customWidth="1"/>
    <col min="9482" max="9727" width="11.42578125" style="36"/>
    <col min="9728" max="9728" width="0.140625" style="36" customWidth="1"/>
    <col min="9729" max="9729" width="2.7109375" style="36" customWidth="1"/>
    <col min="9730" max="9730" width="18.5703125" style="36" customWidth="1"/>
    <col min="9731" max="9731" width="1.28515625" style="36" customWidth="1"/>
    <col min="9732" max="9732" width="58.85546875" style="36" customWidth="1"/>
    <col min="9733" max="9734" width="11.42578125" style="36"/>
    <col min="9735" max="9735" width="2.140625" style="36" customWidth="1"/>
    <col min="9736" max="9736" width="11.42578125" style="36"/>
    <col min="9737" max="9737" width="9.5703125" style="36" customWidth="1"/>
    <col min="9738" max="9983" width="11.42578125" style="36"/>
    <col min="9984" max="9984" width="0.140625" style="36" customWidth="1"/>
    <col min="9985" max="9985" width="2.7109375" style="36" customWidth="1"/>
    <col min="9986" max="9986" width="18.5703125" style="36" customWidth="1"/>
    <col min="9987" max="9987" width="1.28515625" style="36" customWidth="1"/>
    <col min="9988" max="9988" width="58.85546875" style="36" customWidth="1"/>
    <col min="9989" max="9990" width="11.42578125" style="36"/>
    <col min="9991" max="9991" width="2.140625" style="36" customWidth="1"/>
    <col min="9992" max="9992" width="11.42578125" style="36"/>
    <col min="9993" max="9993" width="9.5703125" style="36" customWidth="1"/>
    <col min="9994" max="10239" width="11.42578125" style="36"/>
    <col min="10240" max="10240" width="0.140625" style="36" customWidth="1"/>
    <col min="10241" max="10241" width="2.7109375" style="36" customWidth="1"/>
    <col min="10242" max="10242" width="18.5703125" style="36" customWidth="1"/>
    <col min="10243" max="10243" width="1.28515625" style="36" customWidth="1"/>
    <col min="10244" max="10244" width="58.85546875" style="36" customWidth="1"/>
    <col min="10245" max="10246" width="11.42578125" style="36"/>
    <col min="10247" max="10247" width="2.140625" style="36" customWidth="1"/>
    <col min="10248" max="10248" width="11.42578125" style="36"/>
    <col min="10249" max="10249" width="9.5703125" style="36" customWidth="1"/>
    <col min="10250" max="10495" width="11.42578125" style="36"/>
    <col min="10496" max="10496" width="0.140625" style="36" customWidth="1"/>
    <col min="10497" max="10497" width="2.7109375" style="36" customWidth="1"/>
    <col min="10498" max="10498" width="18.5703125" style="36" customWidth="1"/>
    <col min="10499" max="10499" width="1.28515625" style="36" customWidth="1"/>
    <col min="10500" max="10500" width="58.85546875" style="36" customWidth="1"/>
    <col min="10501" max="10502" width="11.42578125" style="36"/>
    <col min="10503" max="10503" width="2.140625" style="36" customWidth="1"/>
    <col min="10504" max="10504" width="11.42578125" style="36"/>
    <col min="10505" max="10505" width="9.5703125" style="36" customWidth="1"/>
    <col min="10506" max="10751" width="11.42578125" style="36"/>
    <col min="10752" max="10752" width="0.140625" style="36" customWidth="1"/>
    <col min="10753" max="10753" width="2.7109375" style="36" customWidth="1"/>
    <col min="10754" max="10754" width="18.5703125" style="36" customWidth="1"/>
    <col min="10755" max="10755" width="1.28515625" style="36" customWidth="1"/>
    <col min="10756" max="10756" width="58.85546875" style="36" customWidth="1"/>
    <col min="10757" max="10758" width="11.42578125" style="36"/>
    <col min="10759" max="10759" width="2.140625" style="36" customWidth="1"/>
    <col min="10760" max="10760" width="11.42578125" style="36"/>
    <col min="10761" max="10761" width="9.5703125" style="36" customWidth="1"/>
    <col min="10762" max="11007" width="11.42578125" style="36"/>
    <col min="11008" max="11008" width="0.140625" style="36" customWidth="1"/>
    <col min="11009" max="11009" width="2.7109375" style="36" customWidth="1"/>
    <col min="11010" max="11010" width="18.5703125" style="36" customWidth="1"/>
    <col min="11011" max="11011" width="1.28515625" style="36" customWidth="1"/>
    <col min="11012" max="11012" width="58.85546875" style="36" customWidth="1"/>
    <col min="11013" max="11014" width="11.42578125" style="36"/>
    <col min="11015" max="11015" width="2.140625" style="36" customWidth="1"/>
    <col min="11016" max="11016" width="11.42578125" style="36"/>
    <col min="11017" max="11017" width="9.5703125" style="36" customWidth="1"/>
    <col min="11018" max="11263" width="11.42578125" style="36"/>
    <col min="11264" max="11264" width="0.140625" style="36" customWidth="1"/>
    <col min="11265" max="11265" width="2.7109375" style="36" customWidth="1"/>
    <col min="11266" max="11266" width="18.5703125" style="36" customWidth="1"/>
    <col min="11267" max="11267" width="1.28515625" style="36" customWidth="1"/>
    <col min="11268" max="11268" width="58.85546875" style="36" customWidth="1"/>
    <col min="11269" max="11270" width="11.42578125" style="36"/>
    <col min="11271" max="11271" width="2.140625" style="36" customWidth="1"/>
    <col min="11272" max="11272" width="11.42578125" style="36"/>
    <col min="11273" max="11273" width="9.5703125" style="36" customWidth="1"/>
    <col min="11274" max="11519" width="11.42578125" style="36"/>
    <col min="11520" max="11520" width="0.140625" style="36" customWidth="1"/>
    <col min="11521" max="11521" width="2.7109375" style="36" customWidth="1"/>
    <col min="11522" max="11522" width="18.5703125" style="36" customWidth="1"/>
    <col min="11523" max="11523" width="1.28515625" style="36" customWidth="1"/>
    <col min="11524" max="11524" width="58.85546875" style="36" customWidth="1"/>
    <col min="11525" max="11526" width="11.42578125" style="36"/>
    <col min="11527" max="11527" width="2.140625" style="36" customWidth="1"/>
    <col min="11528" max="11528" width="11.42578125" style="36"/>
    <col min="11529" max="11529" width="9.5703125" style="36" customWidth="1"/>
    <col min="11530" max="11775" width="11.42578125" style="36"/>
    <col min="11776" max="11776" width="0.140625" style="36" customWidth="1"/>
    <col min="11777" max="11777" width="2.7109375" style="36" customWidth="1"/>
    <col min="11778" max="11778" width="18.5703125" style="36" customWidth="1"/>
    <col min="11779" max="11779" width="1.28515625" style="36" customWidth="1"/>
    <col min="11780" max="11780" width="58.85546875" style="36" customWidth="1"/>
    <col min="11781" max="11782" width="11.42578125" style="36"/>
    <col min="11783" max="11783" width="2.140625" style="36" customWidth="1"/>
    <col min="11784" max="11784" width="11.42578125" style="36"/>
    <col min="11785" max="11785" width="9.5703125" style="36" customWidth="1"/>
    <col min="11786" max="12031" width="11.42578125" style="36"/>
    <col min="12032" max="12032" width="0.140625" style="36" customWidth="1"/>
    <col min="12033" max="12033" width="2.7109375" style="36" customWidth="1"/>
    <col min="12034" max="12034" width="18.5703125" style="36" customWidth="1"/>
    <col min="12035" max="12035" width="1.28515625" style="36" customWidth="1"/>
    <col min="12036" max="12036" width="58.85546875" style="36" customWidth="1"/>
    <col min="12037" max="12038" width="11.42578125" style="36"/>
    <col min="12039" max="12039" width="2.140625" style="36" customWidth="1"/>
    <col min="12040" max="12040" width="11.42578125" style="36"/>
    <col min="12041" max="12041" width="9.5703125" style="36" customWidth="1"/>
    <col min="12042" max="12287" width="11.42578125" style="36"/>
    <col min="12288" max="12288" width="0.140625" style="36" customWidth="1"/>
    <col min="12289" max="12289" width="2.7109375" style="36" customWidth="1"/>
    <col min="12290" max="12290" width="18.5703125" style="36" customWidth="1"/>
    <col min="12291" max="12291" width="1.28515625" style="36" customWidth="1"/>
    <col min="12292" max="12292" width="58.85546875" style="36" customWidth="1"/>
    <col min="12293" max="12294" width="11.42578125" style="36"/>
    <col min="12295" max="12295" width="2.140625" style="36" customWidth="1"/>
    <col min="12296" max="12296" width="11.42578125" style="36"/>
    <col min="12297" max="12297" width="9.5703125" style="36" customWidth="1"/>
    <col min="12298" max="12543" width="11.42578125" style="36"/>
    <col min="12544" max="12544" width="0.140625" style="36" customWidth="1"/>
    <col min="12545" max="12545" width="2.7109375" style="36" customWidth="1"/>
    <col min="12546" max="12546" width="18.5703125" style="36" customWidth="1"/>
    <col min="12547" max="12547" width="1.28515625" style="36" customWidth="1"/>
    <col min="12548" max="12548" width="58.85546875" style="36" customWidth="1"/>
    <col min="12549" max="12550" width="11.42578125" style="36"/>
    <col min="12551" max="12551" width="2.140625" style="36" customWidth="1"/>
    <col min="12552" max="12552" width="11.42578125" style="36"/>
    <col min="12553" max="12553" width="9.5703125" style="36" customWidth="1"/>
    <col min="12554" max="12799" width="11.42578125" style="36"/>
    <col min="12800" max="12800" width="0.140625" style="36" customWidth="1"/>
    <col min="12801" max="12801" width="2.7109375" style="36" customWidth="1"/>
    <col min="12802" max="12802" width="18.5703125" style="36" customWidth="1"/>
    <col min="12803" max="12803" width="1.28515625" style="36" customWidth="1"/>
    <col min="12804" max="12804" width="58.85546875" style="36" customWidth="1"/>
    <col min="12805" max="12806" width="11.42578125" style="36"/>
    <col min="12807" max="12807" width="2.140625" style="36" customWidth="1"/>
    <col min="12808" max="12808" width="11.42578125" style="36"/>
    <col min="12809" max="12809" width="9.5703125" style="36" customWidth="1"/>
    <col min="12810" max="13055" width="11.42578125" style="36"/>
    <col min="13056" max="13056" width="0.140625" style="36" customWidth="1"/>
    <col min="13057" max="13057" width="2.7109375" style="36" customWidth="1"/>
    <col min="13058" max="13058" width="18.5703125" style="36" customWidth="1"/>
    <col min="13059" max="13059" width="1.28515625" style="36" customWidth="1"/>
    <col min="13060" max="13060" width="58.85546875" style="36" customWidth="1"/>
    <col min="13061" max="13062" width="11.42578125" style="36"/>
    <col min="13063" max="13063" width="2.140625" style="36" customWidth="1"/>
    <col min="13064" max="13064" width="11.42578125" style="36"/>
    <col min="13065" max="13065" width="9.5703125" style="36" customWidth="1"/>
    <col min="13066" max="13311" width="11.42578125" style="36"/>
    <col min="13312" max="13312" width="0.140625" style="36" customWidth="1"/>
    <col min="13313" max="13313" width="2.7109375" style="36" customWidth="1"/>
    <col min="13314" max="13314" width="18.5703125" style="36" customWidth="1"/>
    <col min="13315" max="13315" width="1.28515625" style="36" customWidth="1"/>
    <col min="13316" max="13316" width="58.85546875" style="36" customWidth="1"/>
    <col min="13317" max="13318" width="11.42578125" style="36"/>
    <col min="13319" max="13319" width="2.140625" style="36" customWidth="1"/>
    <col min="13320" max="13320" width="11.42578125" style="36"/>
    <col min="13321" max="13321" width="9.5703125" style="36" customWidth="1"/>
    <col min="13322" max="13567" width="11.42578125" style="36"/>
    <col min="13568" max="13568" width="0.140625" style="36" customWidth="1"/>
    <col min="13569" max="13569" width="2.7109375" style="36" customWidth="1"/>
    <col min="13570" max="13570" width="18.5703125" style="36" customWidth="1"/>
    <col min="13571" max="13571" width="1.28515625" style="36" customWidth="1"/>
    <col min="13572" max="13572" width="58.85546875" style="36" customWidth="1"/>
    <col min="13573" max="13574" width="11.42578125" style="36"/>
    <col min="13575" max="13575" width="2.140625" style="36" customWidth="1"/>
    <col min="13576" max="13576" width="11.42578125" style="36"/>
    <col min="13577" max="13577" width="9.5703125" style="36" customWidth="1"/>
    <col min="13578" max="13823" width="11.42578125" style="36"/>
    <col min="13824" max="13824" width="0.140625" style="36" customWidth="1"/>
    <col min="13825" max="13825" width="2.7109375" style="36" customWidth="1"/>
    <col min="13826" max="13826" width="18.5703125" style="36" customWidth="1"/>
    <col min="13827" max="13827" width="1.28515625" style="36" customWidth="1"/>
    <col min="13828" max="13828" width="58.85546875" style="36" customWidth="1"/>
    <col min="13829" max="13830" width="11.42578125" style="36"/>
    <col min="13831" max="13831" width="2.140625" style="36" customWidth="1"/>
    <col min="13832" max="13832" width="11.42578125" style="36"/>
    <col min="13833" max="13833" width="9.5703125" style="36" customWidth="1"/>
    <col min="13834" max="14079" width="11.42578125" style="36"/>
    <col min="14080" max="14080" width="0.140625" style="36" customWidth="1"/>
    <col min="14081" max="14081" width="2.7109375" style="36" customWidth="1"/>
    <col min="14082" max="14082" width="18.5703125" style="36" customWidth="1"/>
    <col min="14083" max="14083" width="1.28515625" style="36" customWidth="1"/>
    <col min="14084" max="14084" width="58.85546875" style="36" customWidth="1"/>
    <col min="14085" max="14086" width="11.42578125" style="36"/>
    <col min="14087" max="14087" width="2.140625" style="36" customWidth="1"/>
    <col min="14088" max="14088" width="11.42578125" style="36"/>
    <col min="14089" max="14089" width="9.5703125" style="36" customWidth="1"/>
    <col min="14090" max="14335" width="11.42578125" style="36"/>
    <col min="14336" max="14336" width="0.140625" style="36" customWidth="1"/>
    <col min="14337" max="14337" width="2.7109375" style="36" customWidth="1"/>
    <col min="14338" max="14338" width="18.5703125" style="36" customWidth="1"/>
    <col min="14339" max="14339" width="1.28515625" style="36" customWidth="1"/>
    <col min="14340" max="14340" width="58.85546875" style="36" customWidth="1"/>
    <col min="14341" max="14342" width="11.42578125" style="36"/>
    <col min="14343" max="14343" width="2.140625" style="36" customWidth="1"/>
    <col min="14344" max="14344" width="11.42578125" style="36"/>
    <col min="14345" max="14345" width="9.5703125" style="36" customWidth="1"/>
    <col min="14346" max="14591" width="11.42578125" style="36"/>
    <col min="14592" max="14592" width="0.140625" style="36" customWidth="1"/>
    <col min="14593" max="14593" width="2.7109375" style="36" customWidth="1"/>
    <col min="14594" max="14594" width="18.5703125" style="36" customWidth="1"/>
    <col min="14595" max="14595" width="1.28515625" style="36" customWidth="1"/>
    <col min="14596" max="14596" width="58.85546875" style="36" customWidth="1"/>
    <col min="14597" max="14598" width="11.42578125" style="36"/>
    <col min="14599" max="14599" width="2.140625" style="36" customWidth="1"/>
    <col min="14600" max="14600" width="11.42578125" style="36"/>
    <col min="14601" max="14601" width="9.5703125" style="36" customWidth="1"/>
    <col min="14602" max="14847" width="11.42578125" style="36"/>
    <col min="14848" max="14848" width="0.140625" style="36" customWidth="1"/>
    <col min="14849" max="14849" width="2.7109375" style="36" customWidth="1"/>
    <col min="14850" max="14850" width="18.5703125" style="36" customWidth="1"/>
    <col min="14851" max="14851" width="1.28515625" style="36" customWidth="1"/>
    <col min="14852" max="14852" width="58.85546875" style="36" customWidth="1"/>
    <col min="14853" max="14854" width="11.42578125" style="36"/>
    <col min="14855" max="14855" width="2.140625" style="36" customWidth="1"/>
    <col min="14856" max="14856" width="11.42578125" style="36"/>
    <col min="14857" max="14857" width="9.5703125" style="36" customWidth="1"/>
    <col min="14858" max="15103" width="11.42578125" style="36"/>
    <col min="15104" max="15104" width="0.140625" style="36" customWidth="1"/>
    <col min="15105" max="15105" width="2.7109375" style="36" customWidth="1"/>
    <col min="15106" max="15106" width="18.5703125" style="36" customWidth="1"/>
    <col min="15107" max="15107" width="1.28515625" style="36" customWidth="1"/>
    <col min="15108" max="15108" width="58.85546875" style="36" customWidth="1"/>
    <col min="15109" max="15110" width="11.42578125" style="36"/>
    <col min="15111" max="15111" width="2.140625" style="36" customWidth="1"/>
    <col min="15112" max="15112" width="11.42578125" style="36"/>
    <col min="15113" max="15113" width="9.5703125" style="36" customWidth="1"/>
    <col min="15114" max="15359" width="11.42578125" style="36"/>
    <col min="15360" max="15360" width="0.140625" style="36" customWidth="1"/>
    <col min="15361" max="15361" width="2.7109375" style="36" customWidth="1"/>
    <col min="15362" max="15362" width="18.5703125" style="36" customWidth="1"/>
    <col min="15363" max="15363" width="1.28515625" style="36" customWidth="1"/>
    <col min="15364" max="15364" width="58.85546875" style="36" customWidth="1"/>
    <col min="15365" max="15366" width="11.42578125" style="36"/>
    <col min="15367" max="15367" width="2.140625" style="36" customWidth="1"/>
    <col min="15368" max="15368" width="11.42578125" style="36"/>
    <col min="15369" max="15369" width="9.5703125" style="36" customWidth="1"/>
    <col min="15370" max="15615" width="11.42578125" style="36"/>
    <col min="15616" max="15616" width="0.140625" style="36" customWidth="1"/>
    <col min="15617" max="15617" width="2.7109375" style="36" customWidth="1"/>
    <col min="15618" max="15618" width="18.5703125" style="36" customWidth="1"/>
    <col min="15619" max="15619" width="1.28515625" style="36" customWidth="1"/>
    <col min="15620" max="15620" width="58.85546875" style="36" customWidth="1"/>
    <col min="15621" max="15622" width="11.42578125" style="36"/>
    <col min="15623" max="15623" width="2.140625" style="36" customWidth="1"/>
    <col min="15624" max="15624" width="11.42578125" style="36"/>
    <col min="15625" max="15625" width="9.5703125" style="36" customWidth="1"/>
    <col min="15626" max="15871" width="11.42578125" style="36"/>
    <col min="15872" max="15872" width="0.140625" style="36" customWidth="1"/>
    <col min="15873" max="15873" width="2.7109375" style="36" customWidth="1"/>
    <col min="15874" max="15874" width="18.5703125" style="36" customWidth="1"/>
    <col min="15875" max="15875" width="1.28515625" style="36" customWidth="1"/>
    <col min="15876" max="15876" width="58.85546875" style="36" customWidth="1"/>
    <col min="15877" max="15878" width="11.42578125" style="36"/>
    <col min="15879" max="15879" width="2.140625" style="36" customWidth="1"/>
    <col min="15880" max="15880" width="11.42578125" style="36"/>
    <col min="15881" max="15881" width="9.5703125" style="36" customWidth="1"/>
    <col min="15882" max="16127" width="11.42578125" style="36"/>
    <col min="16128" max="16128" width="0.140625" style="36" customWidth="1"/>
    <col min="16129" max="16129" width="2.7109375" style="36" customWidth="1"/>
    <col min="16130" max="16130" width="18.5703125" style="36" customWidth="1"/>
    <col min="16131" max="16131" width="1.28515625" style="36" customWidth="1"/>
    <col min="16132" max="16132" width="58.85546875" style="36" customWidth="1"/>
    <col min="16133" max="16134" width="11.42578125" style="36"/>
    <col min="16135" max="16135" width="2.140625" style="36" customWidth="1"/>
    <col min="16136" max="16136" width="11.42578125" style="36"/>
    <col min="16137" max="16137" width="9.5703125" style="36" customWidth="1"/>
    <col min="16138" max="16384" width="11.42578125" style="36"/>
  </cols>
  <sheetData>
    <row r="1" spans="2:7" s="26" customFormat="1" ht="0.75" customHeight="1"/>
    <row r="2" spans="2:7" s="26" customFormat="1" ht="21" customHeight="1">
      <c r="E2" s="1"/>
      <c r="G2" s="106" t="s">
        <v>1</v>
      </c>
    </row>
    <row r="3" spans="2:7" s="26" customFormat="1" ht="15" customHeight="1">
      <c r="E3" s="27"/>
      <c r="G3" s="107" t="s">
        <v>117</v>
      </c>
    </row>
    <row r="4" spans="2:7" s="29" customFormat="1" ht="20.25" customHeight="1">
      <c r="B4" s="28"/>
      <c r="C4" s="105" t="s">
        <v>73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  <c r="F6" s="32"/>
    </row>
    <row r="7" spans="2:7" s="29" customFormat="1" ht="12.75" customHeight="1">
      <c r="B7" s="28"/>
      <c r="C7" s="199" t="s">
        <v>81</v>
      </c>
      <c r="D7" s="32"/>
      <c r="E7" s="39"/>
      <c r="F7" s="32"/>
    </row>
    <row r="8" spans="2:7" s="29" customFormat="1" ht="12.75" customHeight="1">
      <c r="B8" s="28"/>
      <c r="C8" s="199"/>
      <c r="D8" s="32"/>
      <c r="E8" s="39"/>
      <c r="F8" s="32"/>
    </row>
    <row r="9" spans="2:7" s="29" customFormat="1" ht="12.75" customHeight="1">
      <c r="B9" s="28"/>
      <c r="C9" s="199"/>
      <c r="D9" s="32"/>
      <c r="E9" s="39"/>
      <c r="F9" s="32"/>
    </row>
    <row r="10" spans="2:7" s="29" customFormat="1" ht="12.75" customHeight="1">
      <c r="B10" s="28"/>
      <c r="C10" s="199"/>
      <c r="D10" s="32"/>
      <c r="E10" s="39"/>
      <c r="F10" s="32"/>
    </row>
    <row r="11" spans="2:7" s="29" customFormat="1" ht="12.75" customHeight="1">
      <c r="B11" s="28"/>
      <c r="C11" s="141"/>
      <c r="D11" s="32"/>
      <c r="E11" s="32"/>
      <c r="F11" s="32"/>
    </row>
    <row r="12" spans="2:7" s="29" customFormat="1" ht="12.75" customHeight="1">
      <c r="B12" s="28"/>
      <c r="D12" s="32"/>
      <c r="E12" s="32"/>
      <c r="F12" s="32"/>
    </row>
    <row r="13" spans="2:7" s="29" customFormat="1" ht="12.75" customHeight="1">
      <c r="B13" s="28"/>
      <c r="D13" s="32"/>
      <c r="E13" s="32"/>
      <c r="F13" s="32"/>
    </row>
    <row r="14" spans="2:7" s="29" customFormat="1" ht="12.75" customHeight="1">
      <c r="B14" s="28"/>
      <c r="D14" s="32"/>
      <c r="E14" s="32"/>
      <c r="F14" s="32"/>
    </row>
    <row r="15" spans="2:7" s="29" customFormat="1" ht="12.75" customHeight="1">
      <c r="B15" s="28"/>
      <c r="D15" s="32"/>
      <c r="E15" s="32"/>
      <c r="F15" s="32"/>
    </row>
    <row r="16" spans="2:7" s="29" customFormat="1" ht="12.75" customHeight="1">
      <c r="B16" s="28"/>
      <c r="D16" s="32"/>
      <c r="E16" s="32"/>
      <c r="F16" s="32"/>
    </row>
    <row r="17" spans="2:7" s="29" customFormat="1" ht="12.75" customHeight="1">
      <c r="B17" s="28"/>
      <c r="D17" s="32"/>
      <c r="E17" s="32"/>
      <c r="F17" s="32"/>
    </row>
    <row r="18" spans="2:7" s="29" customFormat="1" ht="12.75" customHeight="1">
      <c r="B18" s="28"/>
      <c r="C18" s="35"/>
      <c r="D18" s="32"/>
      <c r="E18" s="32"/>
      <c r="F18" s="32"/>
    </row>
    <row r="19" spans="2:7" s="29" customFormat="1" ht="12.75" customHeight="1">
      <c r="B19" s="28"/>
      <c r="C19" s="31"/>
      <c r="D19" s="32"/>
      <c r="E19" s="32"/>
      <c r="F19" s="32"/>
    </row>
    <row r="20" spans="2:7" s="29" customFormat="1" ht="12.75" customHeight="1">
      <c r="B20" s="28"/>
      <c r="C20" s="31"/>
      <c r="D20" s="32"/>
      <c r="E20" s="32"/>
      <c r="F20" s="32"/>
    </row>
    <row r="21" spans="2:7" s="29" customFormat="1" ht="12.75" customHeight="1">
      <c r="B21" s="28"/>
      <c r="C21" s="31"/>
      <c r="D21" s="32"/>
      <c r="E21" s="32"/>
      <c r="F21" s="32"/>
    </row>
    <row r="22" spans="2:7">
      <c r="E22" s="116"/>
      <c r="G22" s="116"/>
    </row>
    <row r="23" spans="2:7">
      <c r="E23" s="37"/>
    </row>
    <row r="24" spans="2:7">
      <c r="E24" s="38"/>
    </row>
    <row r="25" spans="2:7" ht="12.75" customHeight="1">
      <c r="C25" s="40"/>
    </row>
    <row r="26" spans="2:7">
      <c r="C26" s="40"/>
    </row>
    <row r="27" spans="2:7">
      <c r="C27" s="40"/>
    </row>
    <row r="28" spans="2:7">
      <c r="C28" s="34"/>
    </row>
    <row r="30" spans="2:7" ht="12.75" customHeight="1"/>
  </sheetData>
  <mergeCells count="1">
    <mergeCell ref="C7:C10"/>
  </mergeCells>
  <printOptions horizontalCentered="1" verticalCentered="1"/>
  <pageMargins left="0.78740157480314965" right="0.78740157480314965" top="0.98425196850393704" bottom="0.98425196850393704" header="0" footer="0"/>
  <pageSetup paperSize="9" scale="8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C1:Y51"/>
  <sheetViews>
    <sheetView showGridLines="0" showRowColHeaders="0" topLeftCell="B2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25" ht="0.6" customHeight="1"/>
    <row r="2" spans="3:25" ht="21" customHeight="1">
      <c r="E2" s="106" t="s">
        <v>1</v>
      </c>
    </row>
    <row r="3" spans="3:25" ht="15" customHeight="1">
      <c r="E3" s="115" t="s">
        <v>117</v>
      </c>
    </row>
    <row r="4" spans="3:25" ht="19.899999999999999" customHeight="1">
      <c r="C4" s="105" t="s">
        <v>73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199" t="s">
        <v>66</v>
      </c>
      <c r="E7" s="4"/>
    </row>
    <row r="8" spans="3:25">
      <c r="C8" s="199"/>
      <c r="E8" s="4"/>
    </row>
    <row r="9" spans="3:25">
      <c r="C9" s="199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41"/>
    </row>
    <row r="40" spans="3:5">
      <c r="E40" s="41"/>
    </row>
    <row r="42" spans="3:5">
      <c r="C42" s="123"/>
    </row>
    <row r="43" spans="3:5">
      <c r="C43" s="123"/>
    </row>
    <row r="44" spans="3:5">
      <c r="C44" s="123"/>
    </row>
    <row r="50" spans="8:20"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8:20"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">
    <mergeCell ref="C7:C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C1:Y65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25" ht="0.6" customHeight="1"/>
    <row r="2" spans="3:25" ht="21" customHeight="1">
      <c r="E2" s="106" t="s">
        <v>1</v>
      </c>
    </row>
    <row r="3" spans="3:25" ht="15" customHeight="1">
      <c r="E3" s="115" t="s">
        <v>117</v>
      </c>
    </row>
    <row r="4" spans="3:25" ht="19.899999999999999" customHeight="1">
      <c r="C4" s="105" t="s">
        <v>73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>
      <c r="C7" s="199" t="s">
        <v>67</v>
      </c>
      <c r="E7" s="4"/>
    </row>
    <row r="8" spans="3:25">
      <c r="C8" s="199"/>
      <c r="E8" s="4"/>
    </row>
    <row r="9" spans="3:25">
      <c r="C9" s="199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3:5">
      <c r="E17" s="4"/>
    </row>
    <row r="18" spans="3:5">
      <c r="E18" s="4"/>
    </row>
    <row r="19" spans="3:5">
      <c r="E19" s="4"/>
    </row>
    <row r="20" spans="3:5">
      <c r="E20" s="4"/>
    </row>
    <row r="21" spans="3:5">
      <c r="E21" s="4"/>
    </row>
    <row r="22" spans="3:5">
      <c r="E22" s="4"/>
    </row>
    <row r="23" spans="3:5">
      <c r="E23" s="41"/>
    </row>
    <row r="25" spans="3:5">
      <c r="C25" s="43"/>
    </row>
    <row r="26" spans="3:5">
      <c r="C26" s="43"/>
    </row>
    <row r="27" spans="3:5">
      <c r="C27" s="43"/>
    </row>
    <row r="33" spans="5:20" ht="12.75" customHeight="1"/>
    <row r="35" spans="5:20">
      <c r="G35" s="4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5:20">
      <c r="G36" s="4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5:20">
      <c r="G37" s="46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5:20">
      <c r="G38" s="4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5:20">
      <c r="G39" s="46"/>
    </row>
    <row r="40" spans="5:20">
      <c r="E40" s="41"/>
      <c r="G40" s="46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5:20">
      <c r="G41" s="4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5:20">
      <c r="G42" s="4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5:20">
      <c r="G43" s="4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5:20">
      <c r="G44" s="46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5:20">
      <c r="G45" s="4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5:20">
      <c r="G46" s="46"/>
    </row>
    <row r="47" spans="5:20">
      <c r="G47" s="46"/>
    </row>
    <row r="48" spans="5:20">
      <c r="G48" s="46"/>
    </row>
    <row r="49" spans="5:7">
      <c r="G49" s="46"/>
    </row>
    <row r="50" spans="5:7">
      <c r="G50" s="46"/>
    </row>
    <row r="51" spans="5:7">
      <c r="G51" s="46"/>
    </row>
    <row r="52" spans="5:7">
      <c r="G52" s="46"/>
    </row>
    <row r="53" spans="5:7">
      <c r="G53" s="46"/>
    </row>
    <row r="54" spans="5:7">
      <c r="G54" s="46"/>
    </row>
    <row r="55" spans="5:7">
      <c r="G55" s="46"/>
    </row>
    <row r="56" spans="5:7">
      <c r="G56" s="46"/>
    </row>
    <row r="57" spans="5:7">
      <c r="E57" s="41"/>
      <c r="G57" s="46"/>
    </row>
    <row r="58" spans="5:7">
      <c r="G58" s="46"/>
    </row>
    <row r="59" spans="5:7">
      <c r="G59" s="46"/>
    </row>
    <row r="60" spans="5:7">
      <c r="G60" s="46"/>
    </row>
    <row r="61" spans="5:7">
      <c r="G61" s="46"/>
    </row>
    <row r="62" spans="5:7">
      <c r="G62" s="46"/>
    </row>
    <row r="63" spans="5:7">
      <c r="G63" s="46"/>
    </row>
    <row r="64" spans="5:7">
      <c r="G64" s="46"/>
    </row>
    <row r="65" spans="7:7">
      <c r="G65" s="46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C1:Y4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25" ht="0.6" customHeight="1"/>
    <row r="2" spans="3:25" ht="21" customHeight="1">
      <c r="E2" s="106" t="s">
        <v>1</v>
      </c>
    </row>
    <row r="3" spans="3:25" ht="15" customHeight="1">
      <c r="E3" s="115" t="s">
        <v>117</v>
      </c>
    </row>
    <row r="4" spans="3:25" ht="19.899999999999999" customHeight="1">
      <c r="C4" s="105" t="s">
        <v>73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199" t="s">
        <v>59</v>
      </c>
      <c r="E7" s="4"/>
    </row>
    <row r="8" spans="3:25">
      <c r="C8" s="199"/>
      <c r="E8" s="4"/>
    </row>
    <row r="9" spans="3:25">
      <c r="C9" s="123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116"/>
    </row>
    <row r="40" spans="3:5">
      <c r="E40" s="41"/>
    </row>
    <row r="42" spans="3:5">
      <c r="C42" s="123"/>
    </row>
    <row r="43" spans="3:5">
      <c r="C43" s="123"/>
    </row>
    <row r="44" spans="3:5">
      <c r="C44" s="123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C1:Y4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7" max="7" width="30.28515625" bestFit="1" customWidth="1"/>
  </cols>
  <sheetData>
    <row r="1" spans="3:25" ht="0.6" customHeight="1"/>
    <row r="2" spans="3:25" ht="21" customHeight="1">
      <c r="E2" s="106" t="s">
        <v>1</v>
      </c>
    </row>
    <row r="3" spans="3:25" ht="15" customHeight="1">
      <c r="E3" s="115" t="s">
        <v>117</v>
      </c>
    </row>
    <row r="4" spans="3:25" ht="19.899999999999999" customHeight="1">
      <c r="C4" s="105" t="s">
        <v>73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199" t="s">
        <v>65</v>
      </c>
      <c r="E7" s="4"/>
    </row>
    <row r="8" spans="3:25">
      <c r="C8" s="199"/>
      <c r="E8" s="4"/>
    </row>
    <row r="9" spans="3:25">
      <c r="C9" s="123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116"/>
    </row>
    <row r="40" spans="3:5">
      <c r="E40" s="41"/>
    </row>
    <row r="42" spans="3:5">
      <c r="C42" s="123"/>
    </row>
    <row r="43" spans="3:5">
      <c r="C43" s="123"/>
    </row>
    <row r="44" spans="3:5">
      <c r="C44" s="123"/>
    </row>
  </sheetData>
  <mergeCells count="1">
    <mergeCell ref="C7:C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C1:AA39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  <col min="10" max="10" width="17" customWidth="1"/>
  </cols>
  <sheetData>
    <row r="1" spans="3:27" ht="0.6" customHeight="1"/>
    <row r="2" spans="3:27" ht="21" customHeight="1">
      <c r="E2" s="106" t="s">
        <v>1</v>
      </c>
    </row>
    <row r="3" spans="3:27" ht="15" customHeight="1">
      <c r="E3" s="115" t="s">
        <v>117</v>
      </c>
    </row>
    <row r="4" spans="3:27" ht="19.899999999999999" customHeight="1">
      <c r="C4" s="105" t="s">
        <v>73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199" t="s">
        <v>27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199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23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6"/>
    </row>
    <row r="39" spans="5:5">
      <c r="E39" s="41"/>
    </row>
  </sheetData>
  <mergeCells count="1">
    <mergeCell ref="C7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5</vt:i4>
      </vt:variant>
    </vt:vector>
  </HeadingPairs>
  <TitlesOfParts>
    <vt:vector size="22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Data 1</vt:lpstr>
      <vt:lpstr>Data 2</vt:lpstr>
      <vt:lpstr>Data 3</vt:lpstr>
      <vt:lpstr>Indice!Área_de_impresión</vt:lpstr>
      <vt:lpstr>'P1'!Área_de_impresión</vt:lpstr>
      <vt:lpstr>'P13'!Área_de_impresión</vt:lpstr>
      <vt:lpstr>'P2'!Área_de_impresión</vt:lpstr>
      <vt:lpstr>'P3'!Área_de_impresión</vt:lpstr>
    </vt:vector>
  </TitlesOfParts>
  <Company>Red Electrica de España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Sevilla Penas, Marta</cp:lastModifiedBy>
  <dcterms:created xsi:type="dcterms:W3CDTF">2016-08-09T07:04:21Z</dcterms:created>
  <dcterms:modified xsi:type="dcterms:W3CDTF">2018-08-09T09:38:38Z</dcterms:modified>
</cp:coreProperties>
</file>