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FEB\INF_ELABORADA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6" l="1"/>
  <c r="H21" i="6"/>
  <c r="F21" i="6"/>
  <c r="AA193" i="41" l="1"/>
  <c r="P121" i="41"/>
  <c r="H76" i="43" l="1"/>
  <c r="D76" i="43" l="1"/>
  <c r="I76" i="43"/>
  <c r="G76" i="43"/>
  <c r="F76" i="43"/>
  <c r="E76" i="43"/>
  <c r="C76" i="43"/>
  <c r="K75" i="43"/>
  <c r="J75" i="43"/>
  <c r="H75" i="43"/>
  <c r="F75" i="43"/>
  <c r="K74" i="43"/>
  <c r="J74" i="43"/>
  <c r="H74" i="43"/>
  <c r="F74" i="43"/>
  <c r="K73" i="43"/>
  <c r="J73" i="43"/>
  <c r="H73" i="43"/>
  <c r="K72" i="43"/>
  <c r="J72" i="43"/>
  <c r="H72" i="43"/>
  <c r="F72" i="43"/>
  <c r="K71" i="43"/>
  <c r="J71" i="43"/>
  <c r="H71" i="43"/>
  <c r="F71" i="43"/>
  <c r="K70" i="43"/>
  <c r="K76" i="43" s="1"/>
  <c r="J70" i="43"/>
  <c r="H70" i="43"/>
  <c r="F70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J76" i="43" l="1"/>
  <c r="O121" i="41" l="1"/>
  <c r="C121" i="41"/>
  <c r="C146" i="41" l="1"/>
  <c r="C118" i="41" l="1"/>
  <c r="D118" i="41"/>
  <c r="E118" i="41"/>
  <c r="F118" i="41"/>
  <c r="G118" i="41"/>
  <c r="H118" i="41"/>
  <c r="I118" i="41"/>
  <c r="J118" i="41"/>
  <c r="K118" i="41"/>
  <c r="L118" i="41"/>
  <c r="M118" i="41"/>
  <c r="N118" i="41"/>
  <c r="C119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O118" i="41"/>
  <c r="K121" i="41" l="1"/>
  <c r="K122" i="41" s="1"/>
  <c r="G121" i="41"/>
  <c r="G122" i="41" s="1"/>
  <c r="C122" i="41"/>
  <c r="I121" i="41"/>
  <c r="I122" i="41" s="1"/>
  <c r="E121" i="41"/>
  <c r="E122" i="41" s="1"/>
  <c r="N121" i="41"/>
  <c r="N122" i="41" s="1"/>
  <c r="J121" i="41"/>
  <c r="J122" i="41" s="1"/>
  <c r="F121" i="41"/>
  <c r="F122" i="41" s="1"/>
  <c r="M121" i="41"/>
  <c r="M122" i="41" s="1"/>
  <c r="L121" i="41"/>
  <c r="L122" i="41" s="1"/>
  <c r="H121" i="41"/>
  <c r="H122" i="41" s="1"/>
  <c r="D121" i="41"/>
  <c r="D122" i="41" s="1"/>
  <c r="F35" i="41" l="1"/>
  <c r="C57" i="41" l="1"/>
  <c r="C41" i="41"/>
  <c r="D146" i="41" l="1"/>
  <c r="E146" i="41"/>
  <c r="F146" i="41"/>
  <c r="G146" i="41"/>
  <c r="H146" i="41"/>
  <c r="I146" i="41"/>
  <c r="J146" i="41"/>
  <c r="K146" i="41"/>
  <c r="L146" i="41"/>
  <c r="M146" i="41"/>
  <c r="N146" i="41"/>
  <c r="O146" i="41"/>
  <c r="C145" i="41"/>
  <c r="D145" i="41"/>
  <c r="E145" i="41"/>
  <c r="F145" i="41"/>
  <c r="G145" i="41"/>
  <c r="H145" i="41"/>
  <c r="I145" i="41"/>
  <c r="J145" i="41"/>
  <c r="K145" i="41"/>
  <c r="L145" i="41"/>
  <c r="M145" i="41"/>
  <c r="N145" i="41"/>
  <c r="O145" i="41"/>
  <c r="F54" i="41" l="1"/>
  <c r="F38" i="41" l="1"/>
  <c r="C21" i="41"/>
  <c r="F37" i="41" l="1"/>
  <c r="C49" i="41"/>
  <c r="F53" i="41"/>
  <c r="C65" i="41"/>
  <c r="O122" i="41"/>
  <c r="C88" i="41" l="1"/>
  <c r="D88" i="41"/>
  <c r="E88" i="41"/>
  <c r="F88" i="41"/>
  <c r="G88" i="41"/>
  <c r="H88" i="41"/>
  <c r="I88" i="41"/>
  <c r="J88" i="41"/>
  <c r="K88" i="41"/>
  <c r="L88" i="41"/>
  <c r="M88" i="41"/>
  <c r="N88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O88" i="41"/>
  <c r="G91" i="41" l="1"/>
  <c r="N91" i="41"/>
  <c r="J91" i="41"/>
  <c r="F91" i="41"/>
  <c r="K91" i="41"/>
  <c r="M91" i="41"/>
  <c r="I91" i="41"/>
  <c r="E91" i="41"/>
  <c r="C91" i="41"/>
  <c r="O91" i="41"/>
  <c r="L91" i="41"/>
  <c r="H91" i="41"/>
  <c r="D91" i="41"/>
  <c r="C29" i="4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D24" i="41" l="1"/>
  <c r="D23" i="41"/>
  <c r="D22" i="41"/>
  <c r="C17" i="41" l="1"/>
  <c r="D11" i="41" s="1"/>
  <c r="C20" i="6" l="1"/>
  <c r="C92" i="41" l="1"/>
  <c r="C197" i="41" l="1"/>
  <c r="O148" i="41"/>
  <c r="F197" i="41"/>
  <c r="G197" i="41"/>
  <c r="I197" i="41"/>
  <c r="J197" i="41"/>
  <c r="M197" i="41"/>
  <c r="N197" i="41"/>
  <c r="Q197" i="41"/>
  <c r="R197" i="41"/>
  <c r="V197" i="41"/>
  <c r="W197" i="41"/>
  <c r="Y197" i="41"/>
  <c r="Z197" i="41"/>
  <c r="D189" i="41"/>
  <c r="E189" i="41" s="1"/>
  <c r="E148" i="41"/>
  <c r="I148" i="41"/>
  <c r="J148" i="41"/>
  <c r="M148" i="41"/>
  <c r="N148" i="41"/>
  <c r="M149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12" i="41"/>
  <c r="L197" i="41" l="1"/>
  <c r="D197" i="41"/>
  <c r="S197" i="41"/>
  <c r="O197" i="41"/>
  <c r="K197" i="41"/>
  <c r="X197" i="41"/>
  <c r="P197" i="41"/>
  <c r="H197" i="41"/>
  <c r="T197" i="41"/>
  <c r="AA194" i="41"/>
  <c r="AA197" i="41" s="1"/>
  <c r="U197" i="41"/>
  <c r="E197" i="41"/>
  <c r="D13" i="41"/>
  <c r="D7" i="41"/>
  <c r="D16" i="41"/>
  <c r="D6" i="41"/>
  <c r="D15" i="41"/>
  <c r="D10" i="41"/>
  <c r="D5" i="41"/>
  <c r="D14" i="41"/>
  <c r="D8" i="41"/>
  <c r="E149" i="41"/>
  <c r="K148" i="41"/>
  <c r="G148" i="41"/>
  <c r="C148" i="41"/>
  <c r="L149" i="41"/>
  <c r="H149" i="41"/>
  <c r="D149" i="41"/>
  <c r="I149" i="41"/>
  <c r="F148" i="41"/>
  <c r="O149" i="41"/>
  <c r="K149" i="41"/>
  <c r="G149" i="41"/>
  <c r="C149" i="41"/>
  <c r="L148" i="41"/>
  <c r="H148" i="41"/>
  <c r="D148" i="41"/>
  <c r="N149" i="41"/>
  <c r="J149" i="41"/>
  <c r="F149" i="41"/>
  <c r="D28" i="41"/>
  <c r="G6" i="41" l="1"/>
  <c r="D32" i="41"/>
  <c r="D30" i="41"/>
  <c r="D31" i="41"/>
  <c r="D29" i="41"/>
  <c r="D26" i="41"/>
  <c r="D9" i="41"/>
  <c r="D17" i="41" s="1"/>
  <c r="D27" i="41"/>
  <c r="D25" i="41" l="1"/>
  <c r="G22" i="41"/>
  <c r="G5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<sst xmlns="http://schemas.openxmlformats.org/spreadsheetml/2006/main" count="814" uniqueCount="540">
  <si>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</si>
  <si>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</si>
  <si>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</si>
  <si>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</si>
  <si>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</si>
  <si>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</si>
  <si>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</si>
  <si>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</si>
  <si>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</si>
  <si>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</si>
  <si>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</si>
  <si>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</si>
  <si>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</si>
  <si>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</si>
  <si>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</si>
  <si>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</si>
  <si>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</si>
  <si>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</si>
  <si>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</si>
  <si>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</si>
  <si>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</si>
  <si>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</si>
  <si>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</si>
  <si>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</si>
  <si>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</si>
  <si>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</si>
  <si>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</si>
  <si>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</si>
  <si>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</si>
  <si>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</si>
  <si>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</si>
  <si>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</si>
  <si>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</si>
  <si>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</si>
  <si>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</si>
  <si>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</si>
  <si>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</si>
  <si>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</si>
  <si>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</si>
  <si>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</si>
  <si>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</si>
  <si>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</si>
  <si>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</si>
  <si>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</si>
  <si>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</si>
  <si>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</si>
  <si>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</si>
  <si>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</si>
  <si>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</si>
  <si>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</si>
  <si>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</si>
  <si>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</si>
  <si>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</si>
  <si>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</si>
  <si>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</si>
  <si>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</si>
  <si>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</si>
  <si>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</si>
  <si>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</si>
  <si>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</si>
  <si>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</si>
  <si>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</si>
  <si>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</si>
  <si>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</si>
  <si>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</si>
  <si>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</si>
  <si>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</si>
  <si>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</si>
  <si>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</si>
  <si>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</si>
  <si>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</si>
  <si>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</si>
  <si>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</si>
  <si>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</si>
  <si>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</si>
  <si>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</si>
  <si>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</si>
  <si>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</si>
  <si>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</si>
  <si>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</si>
  <si>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</si>
  <si>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</si>
  <si>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</si>
  <si>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</si>
  <si>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</si>
  <si>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</si>
  <si>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</si>
  <si>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</si>
  <si>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</si>
  <si>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</si>
  <si>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</si>
  <si>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</si>
  <si>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</si>
  <si>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</si>
  <si>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</si>
  <si>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</si>
  <si>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</si>
  <si>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</si>
  <si>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</si>
  <si>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</si>
  <si>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</si>
  <si>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</si>
  <si>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</si>
  <si>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</si>
  <si>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</si>
  <si>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</si>
  <si>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</si>
  <si>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</si>
  <si>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</si>
  <si>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</si>
  <si>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</si>
  <si>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</si>
  <si>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</si>
  <si>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</si>
  <si>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</si>
  <si>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</si>
  <si>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Generación eólica / total generación (%)</t>
  </si>
  <si>
    <t>Febrero 2018</t>
  </si>
  <si>
    <t>% 18/17</t>
  </si>
  <si>
    <t>Estructura de generacion mensual de energía eléctrica peninsular 21/02/2018</t>
  </si>
  <si>
    <t>Estructura de generacion mensual de energía eléctrica peninsular 12/02/2016</t>
  </si>
  <si>
    <t>F</t>
  </si>
  <si>
    <t>M</t>
  </si>
  <si>
    <t>A</t>
  </si>
  <si>
    <t>J</t>
  </si>
  <si>
    <t>S</t>
  </si>
  <si>
    <t>O</t>
  </si>
  <si>
    <t>N</t>
  </si>
  <si>
    <t>D</t>
  </si>
  <si>
    <t>E</t>
  </si>
  <si>
    <t>14 febrero 2018</t>
  </si>
  <si>
    <t>2017 Febrero</t>
  </si>
  <si>
    <t>Día 01/02/2017</t>
  </si>
  <si>
    <t>Día 02/02/2017</t>
  </si>
  <si>
    <t>Día 03/02/2017</t>
  </si>
  <si>
    <t>Día 04/02/2017</t>
  </si>
  <si>
    <t>Día 05/02/2017</t>
  </si>
  <si>
    <t>Día 06/02/2017</t>
  </si>
  <si>
    <t>Día 07/02/2017</t>
  </si>
  <si>
    <t>Día 08/02/2017</t>
  </si>
  <si>
    <t>Día 09/02/2017</t>
  </si>
  <si>
    <t>Día 10/02/2017</t>
  </si>
  <si>
    <t>Día 11/02/2017</t>
  </si>
  <si>
    <t>Día 12/02/2017</t>
  </si>
  <si>
    <t>Día 13/02/2017</t>
  </si>
  <si>
    <t>Día 14/02/2017</t>
  </si>
  <si>
    <t>Día 15/02/2017</t>
  </si>
  <si>
    <t>Día 16/02/2017</t>
  </si>
  <si>
    <t>Día 17/02/2017</t>
  </si>
  <si>
    <t>Día 18/02/2017</t>
  </si>
  <si>
    <t>Día 19/02/2017</t>
  </si>
  <si>
    <t>Día 20/02/2017</t>
  </si>
  <si>
    <t>Día 21/02/2017</t>
  </si>
  <si>
    <t>Día 22/02/2017</t>
  </si>
  <si>
    <t>Día 23/02/2017</t>
  </si>
  <si>
    <t>Día 24/02/2017</t>
  </si>
  <si>
    <t>Día 25/02/2017</t>
  </si>
  <si>
    <t>Día 26/02/2017</t>
  </si>
  <si>
    <t>Día 27/02/2017</t>
  </si>
  <si>
    <t>Día 28/02/2017</t>
  </si>
  <si>
    <t>2017 Marzo</t>
  </si>
  <si>
    <t>Día 01/03/2017</t>
  </si>
  <si>
    <t>Día 02/03/2017</t>
  </si>
  <si>
    <t>Día 03/03/2017</t>
  </si>
  <si>
    <t>Día 04/03/2017</t>
  </si>
  <si>
    <t>Día 05/03/2017</t>
  </si>
  <si>
    <t>Día 06/03/2017</t>
  </si>
  <si>
    <t>Día 07/03/2017</t>
  </si>
  <si>
    <t>Día 08/03/2017</t>
  </si>
  <si>
    <t>Día 09/03/2017</t>
  </si>
  <si>
    <t>Día 10/03/2017</t>
  </si>
  <si>
    <t>Día 11/03/2017</t>
  </si>
  <si>
    <t>Día 12/03/2017</t>
  </si>
  <si>
    <t>Día 13/03/2017</t>
  </si>
  <si>
    <t>Día 14/03/2017</t>
  </si>
  <si>
    <t>Día 15/03/2017</t>
  </si>
  <si>
    <t>Día 16/03/2017</t>
  </si>
  <si>
    <t>Día 17/03/2017</t>
  </si>
  <si>
    <t>Día 18/03/2017</t>
  </si>
  <si>
    <t>Día 19/03/2017</t>
  </si>
  <si>
    <t>Día 20/03/2017</t>
  </si>
  <si>
    <t>Día 21/03/2017</t>
  </si>
  <si>
    <t>Día 22/03/2017</t>
  </si>
  <si>
    <t>Día 23/03/2017</t>
  </si>
  <si>
    <t>Día 24/03/2017</t>
  </si>
  <si>
    <t>Día 25/03/2017</t>
  </si>
  <si>
    <t>Día 26/03/2017</t>
  </si>
  <si>
    <t>Día 27/03/2017</t>
  </si>
  <si>
    <t>Día 28/03/2017</t>
  </si>
  <si>
    <t>Día 29/03/2017</t>
  </si>
  <si>
    <t>Día 30/03/2017</t>
  </si>
  <si>
    <t>Día 31/03/2017</t>
  </si>
  <si>
    <t>2017 Abril</t>
  </si>
  <si>
    <t>Día 01/04/2017</t>
  </si>
  <si>
    <t>Día 02/04/2017</t>
  </si>
  <si>
    <t>Día 03/04/2017</t>
  </si>
  <si>
    <t>Día 04/04/2017</t>
  </si>
  <si>
    <t>Día 05/04/2017</t>
  </si>
  <si>
    <t>Día 06/04/2017</t>
  </si>
  <si>
    <t>Día 07/04/2017</t>
  </si>
  <si>
    <t>Día 08/04/2017</t>
  </si>
  <si>
    <t>Día 09/04/2017</t>
  </si>
  <si>
    <t>Día 10/04/2017</t>
  </si>
  <si>
    <t>Día 11/04/2017</t>
  </si>
  <si>
    <t>Día 12/04/2017</t>
  </si>
  <si>
    <t>Día 13/04/2017</t>
  </si>
  <si>
    <t>Día 14/04/2017</t>
  </si>
  <si>
    <t>Día 15/04/2017</t>
  </si>
  <si>
    <t>Día 16/04/2017</t>
  </si>
  <si>
    <t>Día 17/04/2017</t>
  </si>
  <si>
    <t>Día 18/04/2017</t>
  </si>
  <si>
    <t>Día 19/04/2017</t>
  </si>
  <si>
    <t>Día 20/04/2017</t>
  </si>
  <si>
    <t>Día 21/04/2017</t>
  </si>
  <si>
    <t>Día 22/04/2017</t>
  </si>
  <si>
    <t>Día 23/04/2017</t>
  </si>
  <si>
    <t>Día 24/04/2017</t>
  </si>
  <si>
    <t>Día 25/04/2017</t>
  </si>
  <si>
    <t>Día 26/04/2017</t>
  </si>
  <si>
    <t>Día 27/04/2017</t>
  </si>
  <si>
    <t>Día 28/04/2017</t>
  </si>
  <si>
    <t>Día 29/04/2017</t>
  </si>
  <si>
    <t>Día 30/04/2017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</si>
  <si>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</si>
  <si>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</si>
  <si>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</si>
  <si>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</si>
  <si>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</si>
  <si>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</si>
  <si>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</si>
  <si>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</si>
  <si>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</si>
  <si>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</si>
  <si>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</si>
  <si>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</si>
  <si>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</si>
  <si>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</si>
  <si>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</si>
  <si>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</si>
  <si>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</si>
  <si>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</si>
  <si>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</si>
  <si>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</si>
  <si>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</si>
  <si>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</si>
  <si>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</si>
  <si>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</si>
  <si>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</si>
  <si>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</si>
  <si>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</si>
  <si>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</si>
  <si>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</si>
  <si>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</si>
  <si>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</si>
  <si>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</si>
  <si>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</si>
  <si>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</si>
  <si>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</si>
  <si>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</si>
  <si>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</si>
  <si>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</si>
  <si>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</si>
  <si>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</si>
  <si>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</si>
  <si>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</si>
  <si>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</si>
  <si>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</si>
  <si>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</si>
  <si>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</si>
  <si>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</si>
  <si>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</si>
  <si>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</si>
  <si>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</si>
  <si>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</si>
  <si>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</si>
  <si>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</si>
  <si>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</si>
  <si>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</si>
  <si>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</si>
  <si>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</si>
  <si>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</si>
  <si>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</si>
  <si>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</si>
  <si>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</si>
  <si>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</si>
  <si>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</si>
  <si>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</si>
  <si>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</si>
  <si>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</si>
  <si>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</si>
  <si>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</si>
  <si>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</si>
  <si>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</si>
  <si>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</si>
  <si>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</si>
  <si>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</si>
  <si>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</si>
  <si>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</si>
  <si>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</si>
  <si>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</si>
  <si>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</si>
  <si>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</si>
  <si>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</si>
  <si>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</si>
  <si>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</si>
  <si>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</si>
  <si>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</si>
  <si>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</si>
  <si>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</si>
  <si>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</si>
  <si>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</si>
  <si>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</si>
  <si>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</si>
  <si>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</si>
  <si>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</si>
  <si>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</si>
  <si>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</si>
  <si>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</si>
  <si>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</si>
  <si>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</si>
  <si>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</si>
  <si>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</si>
  <si>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</si>
  <si>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</si>
  <si>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</si>
  <si>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</si>
  <si>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</si>
  <si>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</si>
  <si>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</si>
  <si>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</si>
  <si>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</si>
  <si>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</si>
  <si>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</si>
  <si>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</si>
  <si>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</si>
  <si>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</si>
  <si>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</si>
  <si>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</si>
  <si>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</si>
  <si>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</si>
  <si>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</si>
  <si>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</si>
  <si>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</si>
  <si>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</si>
  <si>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</si>
  <si>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</si>
  <si>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</si>
  <si>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</si>
  <si>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</si>
  <si>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</si>
  <si>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</si>
  <si>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</si>
  <si>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</si>
  <si>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</si>
  <si>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</si>
  <si>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</si>
  <si>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</si>
  <si>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</si>
  <si>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</si>
  <si>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</si>
  <si>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</si>
  <si>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</si>
  <si>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</si>
  <si>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</si>
  <si>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</si>
  <si>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</si>
  <si>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</si>
  <si>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</si>
  <si>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</si>
  <si>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</si>
  <si>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</si>
  <si>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</si>
  <si>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</si>
  <si>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</si>
  <si>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</si>
  <si>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</si>
  <si>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</si>
  <si>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</si>
  <si>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</si>
  <si>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</si>
  <si>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</si>
  <si>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</si>
  <si>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</si>
  <si>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</si>
  <si>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</si>
  <si>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</si>
  <si>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</si>
  <si>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</si>
  <si>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</si>
  <si>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</si>
  <si>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</si>
  <si>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</si>
  <si>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</si>
  <si>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</si>
  <si>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</si>
  <si>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</si>
  <si>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</si>
  <si>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</si>
  <si>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</si>
  <si>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</si>
  <si>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</si>
  <si>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</si>
  <si>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</si>
  <si>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</si>
  <si>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</si>
  <si>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</si>
  <si>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</si>
  <si>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</si>
  <si>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</si>
  <si>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</si>
  <si>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</si>
  <si>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</si>
  <si>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</si>
  <si>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</si>
  <si>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</si>
  <si>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</si>
  <si>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</si>
  <si>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</si>
  <si>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</si>
  <si>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</si>
  <si>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</si>
  <si>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</si>
  <si>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</si>
  <si>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</si>
  <si>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</si>
  <si>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</si>
  <si>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</si>
  <si>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</si>
  <si>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</si>
  <si>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</si>
  <si>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</si>
  <si>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</si>
  <si>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</si>
  <si>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</si>
  <si>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</si>
  <si>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</si>
  <si>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</si>
  <si>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</si>
  <si>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</si>
  <si>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</si>
  <si>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</si>
  <si>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</si>
  <si>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</si>
  <si>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</si>
  <si>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</si>
  <si>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</si>
  <si>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</si>
  <si>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</si>
  <si>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</si>
  <si>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</si>
  <si>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</si>
  <si>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</si>
  <si>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</si>
  <si>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</si>
  <si>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</si>
  <si>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</si>
  <si>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</si>
  <si>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</si>
  <si>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</si>
  <si>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</si>
  <si>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</si>
  <si>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</si>
  <si>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</si>
  <si>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</si>
  <si>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</si>
  <si>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</si>
  <si>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</si>
  <si>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</si>
  <si>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</si>
  <si>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</si>
  <si>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</si>
  <si>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</si>
  <si>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</si>
  <si>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</si>
  <si>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</si>
  <si>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</si>
  <si>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</si>
  <si>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</si>
  <si>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</si>
  <si>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</si>
  <si>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</si>
  <si>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</si>
  <si>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</si>
  <si>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</si>
  <si>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</si>
  <si>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</si>
  <si>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</si>
  <si>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</si>
  <si>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</si>
  <si>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</si>
  <si>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</si>
  <si>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</si>
  <si>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</si>
  <si>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</si>
  <si>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</si>
  <si>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</si>
  <si>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</si>
  <si>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</si>
  <si>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</si>
  <si>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</si>
  <si>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</si>
  <si>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</si>
  <si>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</si>
  <si>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</si>
  <si>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</si>
  <si>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</si>
  <si>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</si>
  <si>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</si>
  <si>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</si>
  <si>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</si>
  <si>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</si>
  <si>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</si>
  <si>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</si>
  <si>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</si>
  <si>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</si>
  <si>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</si>
  <si>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</si>
  <si>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</si>
  <si>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</si>
  <si>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</si>
  <si>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</si>
  <si>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</si>
  <si>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</si>
  <si>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</si>
  <si>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</si>
  <si>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</si>
  <si>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</si>
  <si>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</si>
  <si>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</si>
  <si>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</si>
  <si>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</si>
  <si>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</si>
  <si>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</si>
  <si>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</si>
  <si>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</si>
  <si>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</si>
  <si>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</si>
  <si>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Miércoles 14/02/2018 (14:29 h)</t>
  </si>
  <si>
    <t>Miércoles 14/02/2018 (04:59 h)</t>
  </si>
  <si>
    <t>Reservas hidroelectricas a 28 de febrero de 2018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</si>
</sst>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0" fontId="44" fillId="0" borderId="0" xfId="6" applyFont="1" applyFill="1" applyBorder="1" applyProtection="1"/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6FB114"/>
      <color rgb="FF007CF9"/>
      <color rgb="FFA0A0A0"/>
      <color rgb="FF9A5CBC"/>
      <color rgb="FFFF0000"/>
      <color rgb="FFE48500"/>
      <color rgb="FF0090D1"/>
      <color rgb="FF666666"/>
      <color rgb="FFCFA2CA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4390243902439024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40650406504065"/>
                  <c:y val="0.1315222067829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69105691056911"/>
                  <c:y val="7.3202614379084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25.1</c:v>
                </c:pt>
                <c:pt idx="4">
                  <c:v>6.4000000000000057</c:v>
                </c:pt>
                <c:pt idx="5">
                  <c:v>0.6</c:v>
                </c:pt>
                <c:pt idx="6">
                  <c:v>0.1</c:v>
                </c:pt>
                <c:pt idx="7">
                  <c:v>23</c:v>
                </c:pt>
                <c:pt idx="8">
                  <c:v>17.100000000000001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1'!$C$128:$O$128</c:f>
              <c:numCache>
                <c:formatCode>#,##0</c:formatCode>
                <c:ptCount val="13"/>
                <c:pt idx="0">
                  <c:v>4768.268</c:v>
                </c:pt>
                <c:pt idx="1">
                  <c:v>5270.7340000000004</c:v>
                </c:pt>
                <c:pt idx="2">
                  <c:v>4928.7539999999999</c:v>
                </c:pt>
                <c:pt idx="3">
                  <c:v>4143.7839999999997</c:v>
                </c:pt>
                <c:pt idx="4">
                  <c:v>4049.538</c:v>
                </c:pt>
                <c:pt idx="5">
                  <c:v>4393.4089999999997</c:v>
                </c:pt>
                <c:pt idx="6">
                  <c:v>5080.2929999999997</c:v>
                </c:pt>
                <c:pt idx="7">
                  <c:v>4725.6310000000003</c:v>
                </c:pt>
                <c:pt idx="8">
                  <c:v>4310.2259999999997</c:v>
                </c:pt>
                <c:pt idx="9">
                  <c:v>3615.6709999999998</c:v>
                </c:pt>
                <c:pt idx="10">
                  <c:v>5037.24</c:v>
                </c:pt>
                <c:pt idx="11">
                  <c:v>5098.7070000000003</c:v>
                </c:pt>
                <c:pt idx="12">
                  <c:v>4582.1480000000001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3326.569</c:v>
                </c:pt>
                <c:pt idx="1">
                  <c:v>1791.5029999999999</c:v>
                </c:pt>
                <c:pt idx="2">
                  <c:v>1901.8214579999999</c:v>
                </c:pt>
                <c:pt idx="3">
                  <c:v>3538.877</c:v>
                </c:pt>
                <c:pt idx="4">
                  <c:v>4289.04</c:v>
                </c:pt>
                <c:pt idx="5">
                  <c:v>4040.0160000000001</c:v>
                </c:pt>
                <c:pt idx="6">
                  <c:v>2977.3270000000002</c:v>
                </c:pt>
                <c:pt idx="7">
                  <c:v>2835.5230000000001</c:v>
                </c:pt>
                <c:pt idx="8">
                  <c:v>3910.402</c:v>
                </c:pt>
                <c:pt idx="9">
                  <c:v>4674.415</c:v>
                </c:pt>
                <c:pt idx="10">
                  <c:v>4141.2920000000004</c:v>
                </c:pt>
                <c:pt idx="11">
                  <c:v>3041.538</c:v>
                </c:pt>
                <c:pt idx="12">
                  <c:v>3512.8512999999998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1'!$C$131:$O$131</c:f>
              <c:numCache>
                <c:formatCode>#,##0</c:formatCode>
                <c:ptCount val="13"/>
                <c:pt idx="0">
                  <c:v>1526.5029999999999</c:v>
                </c:pt>
                <c:pt idx="1">
                  <c:v>1448.9780000000001</c:v>
                </c:pt>
                <c:pt idx="2">
                  <c:v>1247.3969999999999</c:v>
                </c:pt>
                <c:pt idx="3">
                  <c:v>1617.9829999999999</c:v>
                </c:pt>
                <c:pt idx="4">
                  <c:v>3174.7585960000001</c:v>
                </c:pt>
                <c:pt idx="5">
                  <c:v>3712.319</c:v>
                </c:pt>
                <c:pt idx="6">
                  <c:v>3479.8420000000001</c:v>
                </c:pt>
                <c:pt idx="7">
                  <c:v>3215.1759649999999</c:v>
                </c:pt>
                <c:pt idx="8">
                  <c:v>3873.3009999999999</c:v>
                </c:pt>
                <c:pt idx="9">
                  <c:v>4569.8599999999997</c:v>
                </c:pt>
                <c:pt idx="10">
                  <c:v>3056.1640000000002</c:v>
                </c:pt>
                <c:pt idx="11">
                  <c:v>2277.6590000000001</c:v>
                </c:pt>
                <c:pt idx="12">
                  <c:v>1991.4802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2203.8989999999999</c:v>
                </c:pt>
                <c:pt idx="1">
                  <c:v>2388.6909999999998</c:v>
                </c:pt>
                <c:pt idx="2">
                  <c:v>2231.3110000000001</c:v>
                </c:pt>
                <c:pt idx="3">
                  <c:v>2324.4270000000001</c:v>
                </c:pt>
                <c:pt idx="4">
                  <c:v>2312.48</c:v>
                </c:pt>
                <c:pt idx="5">
                  <c:v>2395.0329999999999</c:v>
                </c:pt>
                <c:pt idx="6">
                  <c:v>2253.788</c:v>
                </c:pt>
                <c:pt idx="7">
                  <c:v>2268.7860000000001</c:v>
                </c:pt>
                <c:pt idx="8">
                  <c:v>2389.42</c:v>
                </c:pt>
                <c:pt idx="9">
                  <c:v>2438.3620000000001</c:v>
                </c:pt>
                <c:pt idx="10">
                  <c:v>2481.1149999999998</c:v>
                </c:pt>
                <c:pt idx="11">
                  <c:v>2474.7359999999999</c:v>
                </c:pt>
                <c:pt idx="12">
                  <c:v>2293.6448690000002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190.88499999999999</c:v>
                </c:pt>
                <c:pt idx="1">
                  <c:v>209.13</c:v>
                </c:pt>
                <c:pt idx="2">
                  <c:v>172.66749999999999</c:v>
                </c:pt>
                <c:pt idx="3">
                  <c:v>175.583</c:v>
                </c:pt>
                <c:pt idx="4">
                  <c:v>211.36150000000001</c:v>
                </c:pt>
                <c:pt idx="5">
                  <c:v>200.6275</c:v>
                </c:pt>
                <c:pt idx="6">
                  <c:v>214.93299999999999</c:v>
                </c:pt>
                <c:pt idx="7">
                  <c:v>213.31549999999999</c:v>
                </c:pt>
                <c:pt idx="8">
                  <c:v>228.41249999999999</c:v>
                </c:pt>
                <c:pt idx="9">
                  <c:v>206.52449999999999</c:v>
                </c:pt>
                <c:pt idx="10">
                  <c:v>218.512</c:v>
                </c:pt>
                <c:pt idx="11">
                  <c:v>226.57149999999999</c:v>
                </c:pt>
                <c:pt idx="12">
                  <c:v>207.67795000000001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1'!$C$127:$O$127</c:f>
              <c:numCache>
                <c:formatCode>0_)</c:formatCode>
                <c:ptCount val="13"/>
                <c:pt idx="0">
                  <c:v>267.73958013800001</c:v>
                </c:pt>
                <c:pt idx="1">
                  <c:v>241.22357426400001</c:v>
                </c:pt>
                <c:pt idx="2">
                  <c:v>199.433449532</c:v>
                </c:pt>
                <c:pt idx="3">
                  <c:v>162.454982844</c:v>
                </c:pt>
                <c:pt idx="4">
                  <c:v>91.897749223999995</c:v>
                </c:pt>
                <c:pt idx="5">
                  <c:v>98.826694048000007</c:v>
                </c:pt>
                <c:pt idx="6">
                  <c:v>112.205176266</c:v>
                </c:pt>
                <c:pt idx="7">
                  <c:v>118.523846562</c:v>
                </c:pt>
                <c:pt idx="8">
                  <c:v>133.817345622</c:v>
                </c:pt>
                <c:pt idx="9">
                  <c:v>222.08938846799998</c:v>
                </c:pt>
                <c:pt idx="10">
                  <c:v>309.56905333000003</c:v>
                </c:pt>
                <c:pt idx="11">
                  <c:v>250.71520000000001</c:v>
                </c:pt>
                <c:pt idx="12">
                  <c:v>171.1567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497008"/>
        <c:axId val="300497400"/>
      </c:barChart>
      <c:catAx>
        <c:axId val="30049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0497400"/>
        <c:crosses val="autoZero"/>
        <c:auto val="1"/>
        <c:lblAlgn val="ctr"/>
        <c:lblOffset val="100"/>
        <c:noMultiLvlLbl val="1"/>
      </c:catAx>
      <c:valAx>
        <c:axId val="300497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049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'Data 1'!$D$156:$D$183</c:f>
              <c:numCache>
                <c:formatCode>#,##0</c:formatCode>
                <c:ptCount val="28"/>
                <c:pt idx="0">
                  <c:v>171.24072699999999</c:v>
                </c:pt>
                <c:pt idx="1">
                  <c:v>232.83200299999999</c:v>
                </c:pt>
                <c:pt idx="2">
                  <c:v>224.52199400000001</c:v>
                </c:pt>
                <c:pt idx="3">
                  <c:v>123.554255</c:v>
                </c:pt>
                <c:pt idx="4">
                  <c:v>150.28967800000001</c:v>
                </c:pt>
                <c:pt idx="5">
                  <c:v>189.28141600000001</c:v>
                </c:pt>
                <c:pt idx="6">
                  <c:v>170.10488899999999</c:v>
                </c:pt>
                <c:pt idx="7">
                  <c:v>113.442156</c:v>
                </c:pt>
                <c:pt idx="8">
                  <c:v>131.69422900000001</c:v>
                </c:pt>
                <c:pt idx="9">
                  <c:v>191.85906800000001</c:v>
                </c:pt>
                <c:pt idx="10">
                  <c:v>208.30223000000001</c:v>
                </c:pt>
                <c:pt idx="11">
                  <c:v>170.20201599999999</c:v>
                </c:pt>
                <c:pt idx="12">
                  <c:v>223.034085</c:v>
                </c:pt>
                <c:pt idx="13">
                  <c:v>293.44158099999999</c:v>
                </c:pt>
                <c:pt idx="14">
                  <c:v>148.726786</c:v>
                </c:pt>
                <c:pt idx="15">
                  <c:v>44.227828000000002</c:v>
                </c:pt>
                <c:pt idx="16">
                  <c:v>144.15758700000001</c:v>
                </c:pt>
                <c:pt idx="17">
                  <c:v>136.71410900000001</c:v>
                </c:pt>
                <c:pt idx="18">
                  <c:v>122.34433900000001</c:v>
                </c:pt>
                <c:pt idx="19">
                  <c:v>251.278876</c:v>
                </c:pt>
                <c:pt idx="20">
                  <c:v>273.62645500000002</c:v>
                </c:pt>
                <c:pt idx="21">
                  <c:v>210.74686800000001</c:v>
                </c:pt>
                <c:pt idx="22">
                  <c:v>91.232513999999995</c:v>
                </c:pt>
                <c:pt idx="23">
                  <c:v>28.432369000000001</c:v>
                </c:pt>
                <c:pt idx="24">
                  <c:v>66.218299999999999</c:v>
                </c:pt>
                <c:pt idx="25">
                  <c:v>160.19470699999999</c:v>
                </c:pt>
                <c:pt idx="26">
                  <c:v>171.39219600000001</c:v>
                </c:pt>
                <c:pt idx="27">
                  <c:v>219.09397000000001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98184"/>
        <c:axId val="302092288"/>
      </c:barChart>
      <c:lineChart>
        <c:grouping val="standard"/>
        <c:varyColors val="0"/>
        <c:ser>
          <c:idx val="1"/>
          <c:order val="1"/>
          <c:tx>
            <c:strRef>
              <c:f>'Data 1'!$E$154:$E$155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1'!$C$156:$C$183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'Data 1'!$E$156:$E$183</c:f>
              <c:numCache>
                <c:formatCode>#,##0.0</c:formatCode>
                <c:ptCount val="28"/>
                <c:pt idx="0">
                  <c:v>24</c:v>
                </c:pt>
                <c:pt idx="1">
                  <c:v>30.9</c:v>
                </c:pt>
                <c:pt idx="2">
                  <c:v>32.299999999999997</c:v>
                </c:pt>
                <c:pt idx="3">
                  <c:v>19.8</c:v>
                </c:pt>
                <c:pt idx="4">
                  <c:v>19.899999999999999</c:v>
                </c:pt>
                <c:pt idx="5">
                  <c:v>23.7</c:v>
                </c:pt>
                <c:pt idx="6">
                  <c:v>21.1</c:v>
                </c:pt>
                <c:pt idx="7">
                  <c:v>13.7</c:v>
                </c:pt>
                <c:pt idx="8">
                  <c:v>16.3</c:v>
                </c:pt>
                <c:pt idx="9">
                  <c:v>26.9</c:v>
                </c:pt>
                <c:pt idx="10">
                  <c:v>31.2</c:v>
                </c:pt>
                <c:pt idx="11">
                  <c:v>22.8</c:v>
                </c:pt>
                <c:pt idx="12">
                  <c:v>29.3</c:v>
                </c:pt>
                <c:pt idx="13">
                  <c:v>37</c:v>
                </c:pt>
                <c:pt idx="14">
                  <c:v>19.7</c:v>
                </c:pt>
                <c:pt idx="15">
                  <c:v>6</c:v>
                </c:pt>
                <c:pt idx="16">
                  <c:v>21.9</c:v>
                </c:pt>
                <c:pt idx="17">
                  <c:v>22.4</c:v>
                </c:pt>
                <c:pt idx="18">
                  <c:v>17.2</c:v>
                </c:pt>
                <c:pt idx="19">
                  <c:v>32.299999999999997</c:v>
                </c:pt>
                <c:pt idx="20">
                  <c:v>34.700000000000003</c:v>
                </c:pt>
                <c:pt idx="21">
                  <c:v>27.2</c:v>
                </c:pt>
                <c:pt idx="22">
                  <c:v>12.1</c:v>
                </c:pt>
                <c:pt idx="23">
                  <c:v>4.3</c:v>
                </c:pt>
                <c:pt idx="24">
                  <c:v>10.5</c:v>
                </c:pt>
                <c:pt idx="25">
                  <c:v>20.3</c:v>
                </c:pt>
                <c:pt idx="26">
                  <c:v>19.8</c:v>
                </c:pt>
                <c:pt idx="27">
                  <c:v>25.8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93072"/>
        <c:axId val="302092680"/>
      </c:lineChart>
      <c:catAx>
        <c:axId val="300498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2092288"/>
        <c:crosses val="autoZero"/>
        <c:auto val="0"/>
        <c:lblAlgn val="ctr"/>
        <c:lblOffset val="100"/>
        <c:noMultiLvlLbl val="0"/>
      </c:catAx>
      <c:valAx>
        <c:axId val="302092288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0498184"/>
        <c:crosses val="autoZero"/>
        <c:crossBetween val="between"/>
      </c:valAx>
      <c:valAx>
        <c:axId val="302092680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2093072"/>
        <c:crosses val="max"/>
        <c:crossBetween val="between"/>
      </c:valAx>
      <c:catAx>
        <c:axId val="30209307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0209268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1'!$B$194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#,##0</c:formatCode>
                <c:ptCount val="24"/>
                <c:pt idx="0">
                  <c:v>30.033799999999999</c:v>
                </c:pt>
                <c:pt idx="1">
                  <c:v>29.405099999999997</c:v>
                </c:pt>
                <c:pt idx="2">
                  <c:v>29.090599999999998</c:v>
                </c:pt>
                <c:pt idx="3">
                  <c:v>29.048099999999998</c:v>
                </c:pt>
                <c:pt idx="4">
                  <c:v>29.665900000000001</c:v>
                </c:pt>
                <c:pt idx="5">
                  <c:v>29.711299999999998</c:v>
                </c:pt>
                <c:pt idx="6">
                  <c:v>32.061199999999999</c:v>
                </c:pt>
                <c:pt idx="7">
                  <c:v>32.813199999999995</c:v>
                </c:pt>
                <c:pt idx="8">
                  <c:v>34.119900000000001</c:v>
                </c:pt>
                <c:pt idx="9">
                  <c:v>35.1648</c:v>
                </c:pt>
                <c:pt idx="10">
                  <c:v>35.559599999999996</c:v>
                </c:pt>
                <c:pt idx="11">
                  <c:v>35.563600000000001</c:v>
                </c:pt>
                <c:pt idx="12">
                  <c:v>35.810499999999998</c:v>
                </c:pt>
                <c:pt idx="13">
                  <c:v>35.099699999999999</c:v>
                </c:pt>
                <c:pt idx="14">
                  <c:v>34.620199999999997</c:v>
                </c:pt>
                <c:pt idx="15">
                  <c:v>34.400199999999998</c:v>
                </c:pt>
                <c:pt idx="16">
                  <c:v>34.160800000000002</c:v>
                </c:pt>
                <c:pt idx="17">
                  <c:v>33.732300000000002</c:v>
                </c:pt>
                <c:pt idx="18">
                  <c:v>34.217699999999994</c:v>
                </c:pt>
                <c:pt idx="19">
                  <c:v>35.061099999999996</c:v>
                </c:pt>
                <c:pt idx="20">
                  <c:v>35.651000000000003</c:v>
                </c:pt>
                <c:pt idx="21">
                  <c:v>34.482900000000001</c:v>
                </c:pt>
                <c:pt idx="22">
                  <c:v>32.779800000000002</c:v>
                </c:pt>
                <c:pt idx="23">
                  <c:v>31.037700000000001</c:v>
                </c:pt>
              </c:numCache>
            </c:numRef>
          </c:val>
        </c:ser>
        <c:ser>
          <c:idx val="0"/>
          <c:order val="1"/>
          <c:tx>
            <c:strRef>
              <c:f>'Data 1'!$B$193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1'!$C$193:$Z$193</c:f>
              <c:numCache>
                <c:formatCode>#,##0</c:formatCode>
                <c:ptCount val="24"/>
                <c:pt idx="0">
                  <c:v>12.01171403837</c:v>
                </c:pt>
                <c:pt idx="1">
                  <c:v>12.30509028619</c:v>
                </c:pt>
                <c:pt idx="2">
                  <c:v>12.279829991320002</c:v>
                </c:pt>
                <c:pt idx="3">
                  <c:v>12.159115642630001</c:v>
                </c:pt>
                <c:pt idx="4">
                  <c:v>12.36346222873</c:v>
                </c:pt>
                <c:pt idx="5">
                  <c:v>12.44057115695</c:v>
                </c:pt>
                <c:pt idx="6">
                  <c:v>12.205732953290001</c:v>
                </c:pt>
                <c:pt idx="7">
                  <c:v>12.31768235434</c:v>
                </c:pt>
                <c:pt idx="8">
                  <c:v>12.096871827259999</c:v>
                </c:pt>
                <c:pt idx="9">
                  <c:v>12.04053316705</c:v>
                </c:pt>
                <c:pt idx="10">
                  <c:v>12.44640421575</c:v>
                </c:pt>
                <c:pt idx="11">
                  <c:v>12.81197774224</c:v>
                </c:pt>
                <c:pt idx="12">
                  <c:v>13.053872143840001</c:v>
                </c:pt>
                <c:pt idx="13">
                  <c:v>13.20845677816</c:v>
                </c:pt>
                <c:pt idx="14">
                  <c:v>13.222133691690001</c:v>
                </c:pt>
                <c:pt idx="15">
                  <c:v>12.977121744809999</c:v>
                </c:pt>
                <c:pt idx="16">
                  <c:v>12.671080110669999</c:v>
                </c:pt>
                <c:pt idx="17">
                  <c:v>12.432682059459999</c:v>
                </c:pt>
                <c:pt idx="18">
                  <c:v>11.91648486816</c:v>
                </c:pt>
                <c:pt idx="19">
                  <c:v>11.593034700520001</c:v>
                </c:pt>
                <c:pt idx="20">
                  <c:v>11.557115313840001</c:v>
                </c:pt>
                <c:pt idx="21">
                  <c:v>11.273291298030001</c:v>
                </c:pt>
                <c:pt idx="22">
                  <c:v>11.086766499560001</c:v>
                </c:pt>
                <c:pt idx="23">
                  <c:v>10.97049574329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304088"/>
        <c:axId val="302304480"/>
      </c:areaChart>
      <c:lineChart>
        <c:grouping val="standard"/>
        <c:varyColors val="0"/>
        <c:ser>
          <c:idx val="2"/>
          <c:order val="2"/>
          <c:tx>
            <c:strRef>
              <c:f>'Data 1'!$B$197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1'!$C$197:$Z$197</c:f>
              <c:numCache>
                <c:formatCode>0.0</c:formatCode>
                <c:ptCount val="24"/>
                <c:pt idx="0">
                  <c:v>39.993986902656346</c:v>
                </c:pt>
                <c:pt idx="1">
                  <c:v>41.846789455536623</c:v>
                </c:pt>
                <c:pt idx="2">
                  <c:v>42.212364101531087</c:v>
                </c:pt>
                <c:pt idx="3">
                  <c:v>41.858557505069186</c:v>
                </c:pt>
                <c:pt idx="4">
                  <c:v>41.675668793901416</c:v>
                </c:pt>
                <c:pt idx="5">
                  <c:v>41.871514060138736</c:v>
                </c:pt>
                <c:pt idx="6">
                  <c:v>38.070106400540219</c:v>
                </c:pt>
                <c:pt idx="7">
                  <c:v>37.538802537820153</c:v>
                </c:pt>
                <c:pt idx="8">
                  <c:v>35.454007272178401</c:v>
                </c:pt>
                <c:pt idx="9">
                  <c:v>34.240300434098877</c:v>
                </c:pt>
                <c:pt idx="10">
                  <c:v>35.001530432710162</c:v>
                </c:pt>
                <c:pt idx="11">
                  <c:v>36.025536622389183</c:v>
                </c:pt>
                <c:pt idx="12">
                  <c:v>36.452638594378747</c:v>
                </c:pt>
                <c:pt idx="13">
                  <c:v>37.631252626546669</c:v>
                </c:pt>
                <c:pt idx="14">
                  <c:v>38.191962183031876</c:v>
                </c:pt>
                <c:pt idx="15">
                  <c:v>37.723971793216315</c:v>
                </c:pt>
                <c:pt idx="16">
                  <c:v>37.092457175095426</c:v>
                </c:pt>
                <c:pt idx="17">
                  <c:v>36.856905871998052</c:v>
                </c:pt>
                <c:pt idx="18">
                  <c:v>34.825499283002664</c:v>
                </c:pt>
                <c:pt idx="19">
                  <c:v>33.065233836131789</c:v>
                </c:pt>
                <c:pt idx="20">
                  <c:v>32.417366452105128</c:v>
                </c:pt>
                <c:pt idx="21">
                  <c:v>32.692410725403029</c:v>
                </c:pt>
                <c:pt idx="22">
                  <c:v>33.821946746349887</c:v>
                </c:pt>
                <c:pt idx="23">
                  <c:v>35.34571100078292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305264"/>
        <c:axId val="302304872"/>
      </c:lineChart>
      <c:catAx>
        <c:axId val="30230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2304480"/>
        <c:crosses val="autoZero"/>
        <c:auto val="1"/>
        <c:lblAlgn val="ctr"/>
        <c:lblOffset val="100"/>
        <c:noMultiLvlLbl val="0"/>
      </c:catAx>
      <c:valAx>
        <c:axId val="302304480"/>
        <c:scaling>
          <c:orientation val="minMax"/>
          <c:max val="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2304088"/>
        <c:crosses val="autoZero"/>
        <c:crossBetween val="between"/>
      </c:valAx>
      <c:valAx>
        <c:axId val="302304872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2305264"/>
        <c:crosses val="max"/>
        <c:crossBetween val="between"/>
      </c:valAx>
      <c:catAx>
        <c:axId val="30230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304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2'!$E$4:$E$396</c:f>
              <c:numCache>
                <c:formatCode>#,##0</c:formatCode>
                <c:ptCount val="393"/>
                <c:pt idx="0">
                  <c:v>55.577880709999775</c:v>
                </c:pt>
                <c:pt idx="1">
                  <c:v>87.043671870000537</c:v>
                </c:pt>
                <c:pt idx="2">
                  <c:v>107.54224033399969</c:v>
                </c:pt>
                <c:pt idx="3">
                  <c:v>248.86023887200039</c:v>
                </c:pt>
                <c:pt idx="4">
                  <c:v>272.72377713000026</c:v>
                </c:pt>
                <c:pt idx="5">
                  <c:v>207.47561208600001</c:v>
                </c:pt>
                <c:pt idx="6">
                  <c:v>183.20199234599929</c:v>
                </c:pt>
                <c:pt idx="7">
                  <c:v>164.03482318799996</c:v>
                </c:pt>
                <c:pt idx="8">
                  <c:v>135.61262416800074</c:v>
                </c:pt>
                <c:pt idx="9">
                  <c:v>101.45426819199965</c:v>
                </c:pt>
                <c:pt idx="10">
                  <c:v>97.397172722000221</c:v>
                </c:pt>
                <c:pt idx="11">
                  <c:v>131.75015749399984</c:v>
                </c:pt>
                <c:pt idx="12">
                  <c:v>261.28123860799997</c:v>
                </c:pt>
                <c:pt idx="13">
                  <c:v>186.32725619599975</c:v>
                </c:pt>
                <c:pt idx="14">
                  <c:v>194.03083275399982</c:v>
                </c:pt>
                <c:pt idx="15">
                  <c:v>156.61388492600068</c:v>
                </c:pt>
                <c:pt idx="16">
                  <c:v>151.01464206799935</c:v>
                </c:pt>
                <c:pt idx="17">
                  <c:v>123.2484825020005</c:v>
                </c:pt>
                <c:pt idx="18">
                  <c:v>126.39738593399957</c:v>
                </c:pt>
                <c:pt idx="19">
                  <c:v>101.98508724999994</c:v>
                </c:pt>
                <c:pt idx="20">
                  <c:v>101.95417584400026</c:v>
                </c:pt>
                <c:pt idx="21">
                  <c:v>92.337894834000153</c:v>
                </c:pt>
                <c:pt idx="22">
                  <c:v>89.519695271999623</c:v>
                </c:pt>
                <c:pt idx="23">
                  <c:v>88.790611620000433</c:v>
                </c:pt>
                <c:pt idx="24">
                  <c:v>82.884872703999775</c:v>
                </c:pt>
                <c:pt idx="25">
                  <c:v>80.281867278000234</c:v>
                </c:pt>
                <c:pt idx="26">
                  <c:v>87.995253632000299</c:v>
                </c:pt>
                <c:pt idx="27">
                  <c:v>84.778273327999742</c:v>
                </c:pt>
                <c:pt idx="28">
                  <c:v>78.569219625999835</c:v>
                </c:pt>
                <c:pt idx="29">
                  <c:v>78.729144272000468</c:v>
                </c:pt>
                <c:pt idx="30">
                  <c:v>77.853596935999249</c:v>
                </c:pt>
                <c:pt idx="31">
                  <c:v>84.025676752000606</c:v>
                </c:pt>
                <c:pt idx="32">
                  <c:v>98.162687485999825</c:v>
                </c:pt>
                <c:pt idx="33">
                  <c:v>110.56319259600016</c:v>
                </c:pt>
                <c:pt idx="34">
                  <c:v>106.18936470199955</c:v>
                </c:pt>
                <c:pt idx="35">
                  <c:v>96.102246392000438</c:v>
                </c:pt>
                <c:pt idx="36">
                  <c:v>93.588625871999525</c:v>
                </c:pt>
                <c:pt idx="37">
                  <c:v>93.382853536000553</c:v>
                </c:pt>
                <c:pt idx="38">
                  <c:v>91.335976969999876</c:v>
                </c:pt>
                <c:pt idx="39">
                  <c:v>116.33127781000009</c:v>
                </c:pt>
                <c:pt idx="40">
                  <c:v>87.209041061999955</c:v>
                </c:pt>
                <c:pt idx="41">
                  <c:v>93.842022537999611</c:v>
                </c:pt>
                <c:pt idx="42">
                  <c:v>77.111101530000383</c:v>
                </c:pt>
                <c:pt idx="43">
                  <c:v>80.14274674799988</c:v>
                </c:pt>
                <c:pt idx="44">
                  <c:v>70.557616206000262</c:v>
                </c:pt>
                <c:pt idx="45">
                  <c:v>67.843051219999168</c:v>
                </c:pt>
                <c:pt idx="46">
                  <c:v>89.068449022000422</c:v>
                </c:pt>
                <c:pt idx="47">
                  <c:v>68.425539755999637</c:v>
                </c:pt>
                <c:pt idx="48">
                  <c:v>70.426230386000228</c:v>
                </c:pt>
                <c:pt idx="49">
                  <c:v>69.120999780000616</c:v>
                </c:pt>
                <c:pt idx="50">
                  <c:v>65.557339009999964</c:v>
                </c:pt>
                <c:pt idx="51">
                  <c:v>92.618067891999743</c:v>
                </c:pt>
                <c:pt idx="52">
                  <c:v>72.624456459999564</c:v>
                </c:pt>
                <c:pt idx="53">
                  <c:v>91.763044690000683</c:v>
                </c:pt>
                <c:pt idx="54">
                  <c:v>92.737862681999772</c:v>
                </c:pt>
                <c:pt idx="55">
                  <c:v>87.912533190000062</c:v>
                </c:pt>
                <c:pt idx="56">
                  <c:v>84.939549743999819</c:v>
                </c:pt>
                <c:pt idx="57">
                  <c:v>91.524458749999582</c:v>
                </c:pt>
                <c:pt idx="58">
                  <c:v>88.349820120000757</c:v>
                </c:pt>
                <c:pt idx="59">
                  <c:v>50.346269123999868</c:v>
                </c:pt>
                <c:pt idx="60">
                  <c:v>104.52855092400009</c:v>
                </c:pt>
                <c:pt idx="61">
                  <c:v>68.394094653999218</c:v>
                </c:pt>
                <c:pt idx="62">
                  <c:v>70.399811476000181</c:v>
                </c:pt>
                <c:pt idx="63">
                  <c:v>68.111350422000243</c:v>
                </c:pt>
                <c:pt idx="64">
                  <c:v>61.262930777999557</c:v>
                </c:pt>
                <c:pt idx="65">
                  <c:v>52.585938492000203</c:v>
                </c:pt>
                <c:pt idx="66">
                  <c:v>60.945289219999836</c:v>
                </c:pt>
                <c:pt idx="67">
                  <c:v>68.991165410000264</c:v>
                </c:pt>
                <c:pt idx="68">
                  <c:v>50.230958724000125</c:v>
                </c:pt>
                <c:pt idx="69">
                  <c:v>48.384794138000359</c:v>
                </c:pt>
                <c:pt idx="70">
                  <c:v>60.112869601999584</c:v>
                </c:pt>
                <c:pt idx="71">
                  <c:v>47.283735300000096</c:v>
                </c:pt>
                <c:pt idx="72">
                  <c:v>57.057085407999821</c:v>
                </c:pt>
                <c:pt idx="73">
                  <c:v>48.912813255999907</c:v>
                </c:pt>
                <c:pt idx="74">
                  <c:v>54.177635689999988</c:v>
                </c:pt>
                <c:pt idx="75">
                  <c:v>41.687413700000654</c:v>
                </c:pt>
                <c:pt idx="76">
                  <c:v>42.949923417999209</c:v>
                </c:pt>
                <c:pt idx="77">
                  <c:v>49.264046782000349</c:v>
                </c:pt>
                <c:pt idx="78">
                  <c:v>39.240910387999854</c:v>
                </c:pt>
                <c:pt idx="79">
                  <c:v>35.621072822000272</c:v>
                </c:pt>
                <c:pt idx="80">
                  <c:v>38.637712047999507</c:v>
                </c:pt>
                <c:pt idx="81">
                  <c:v>45.580778726000652</c:v>
                </c:pt>
                <c:pt idx="82">
                  <c:v>25.275467405999755</c:v>
                </c:pt>
                <c:pt idx="83">
                  <c:v>37.939975529999828</c:v>
                </c:pt>
                <c:pt idx="84">
                  <c:v>45.967260284000631</c:v>
                </c:pt>
                <c:pt idx="85">
                  <c:v>36.408935001999112</c:v>
                </c:pt>
                <c:pt idx="86">
                  <c:v>38.008882802000542</c:v>
                </c:pt>
                <c:pt idx="87">
                  <c:v>31.607246863999666</c:v>
                </c:pt>
                <c:pt idx="88">
                  <c:v>65.670594078000022</c:v>
                </c:pt>
                <c:pt idx="89">
                  <c:v>47.889841462000092</c:v>
                </c:pt>
                <c:pt idx="90">
                  <c:v>34.561846632000112</c:v>
                </c:pt>
                <c:pt idx="91">
                  <c:v>37.44959208399964</c:v>
                </c:pt>
                <c:pt idx="92">
                  <c:v>27.259807492000633</c:v>
                </c:pt>
                <c:pt idx="93">
                  <c:v>57.156915550000072</c:v>
                </c:pt>
                <c:pt idx="94">
                  <c:v>54.318371110000129</c:v>
                </c:pt>
                <c:pt idx="95">
                  <c:v>55.656618377999621</c:v>
                </c:pt>
                <c:pt idx="96">
                  <c:v>39.90473734600004</c:v>
                </c:pt>
                <c:pt idx="97">
                  <c:v>44.98466751600003</c:v>
                </c:pt>
                <c:pt idx="98">
                  <c:v>52.491749465999824</c:v>
                </c:pt>
                <c:pt idx="99">
                  <c:v>85.542420404000197</c:v>
                </c:pt>
                <c:pt idx="100">
                  <c:v>57.381332081999481</c:v>
                </c:pt>
                <c:pt idx="101">
                  <c:v>93.707607060000697</c:v>
                </c:pt>
                <c:pt idx="102">
                  <c:v>162.61234454599966</c:v>
                </c:pt>
                <c:pt idx="103">
                  <c:v>74.0387582999996</c:v>
                </c:pt>
                <c:pt idx="104">
                  <c:v>66.372392640000683</c:v>
                </c:pt>
                <c:pt idx="105">
                  <c:v>191.96822727199964</c:v>
                </c:pt>
                <c:pt idx="106">
                  <c:v>67.443566308000342</c:v>
                </c:pt>
                <c:pt idx="107">
                  <c:v>71.798703447999884</c:v>
                </c:pt>
                <c:pt idx="108">
                  <c:v>75.64639052800014</c:v>
                </c:pt>
                <c:pt idx="109">
                  <c:v>57.76731123799992</c:v>
                </c:pt>
                <c:pt idx="110">
                  <c:v>47.559131131999699</c:v>
                </c:pt>
                <c:pt idx="111">
                  <c:v>45.512632126000092</c:v>
                </c:pt>
                <c:pt idx="112">
                  <c:v>40.99225245999974</c:v>
                </c:pt>
                <c:pt idx="113">
                  <c:v>64.456822310000149</c:v>
                </c:pt>
                <c:pt idx="114">
                  <c:v>67.479620878000006</c:v>
                </c:pt>
                <c:pt idx="115">
                  <c:v>35.134676860000297</c:v>
                </c:pt>
                <c:pt idx="116">
                  <c:v>66.537605583999778</c:v>
                </c:pt>
                <c:pt idx="117">
                  <c:v>61.304498284000104</c:v>
                </c:pt>
                <c:pt idx="118">
                  <c:v>62.03119452999983</c:v>
                </c:pt>
                <c:pt idx="119">
                  <c:v>42.572773130000257</c:v>
                </c:pt>
                <c:pt idx="120">
                  <c:v>40.376535897999958</c:v>
                </c:pt>
                <c:pt idx="121">
                  <c:v>62.39815031799958</c:v>
                </c:pt>
                <c:pt idx="122">
                  <c:v>49.963671258000204</c:v>
                </c:pt>
                <c:pt idx="123">
                  <c:v>48.788967280000534</c:v>
                </c:pt>
                <c:pt idx="124">
                  <c:v>64.975606035999192</c:v>
                </c:pt>
                <c:pt idx="125">
                  <c:v>67.692613684000349</c:v>
                </c:pt>
                <c:pt idx="126">
                  <c:v>31.818615683999667</c:v>
                </c:pt>
                <c:pt idx="127">
                  <c:v>32.083742932000355</c:v>
                </c:pt>
                <c:pt idx="128">
                  <c:v>34.522308751999724</c:v>
                </c:pt>
                <c:pt idx="129">
                  <c:v>43.637513102000021</c:v>
                </c:pt>
                <c:pt idx="130">
                  <c:v>55.615623654000096</c:v>
                </c:pt>
                <c:pt idx="131">
                  <c:v>32.364342644000189</c:v>
                </c:pt>
                <c:pt idx="132">
                  <c:v>25.492739110000336</c:v>
                </c:pt>
                <c:pt idx="133">
                  <c:v>47.710623641999568</c:v>
                </c:pt>
                <c:pt idx="134">
                  <c:v>18.72301255599961</c:v>
                </c:pt>
                <c:pt idx="135">
                  <c:v>4.855308974000045</c:v>
                </c:pt>
                <c:pt idx="136">
                  <c:v>42.875751320000482</c:v>
                </c:pt>
                <c:pt idx="137">
                  <c:v>30.117699382000385</c:v>
                </c:pt>
                <c:pt idx="138">
                  <c:v>28.704467371999961</c:v>
                </c:pt>
                <c:pt idx="139">
                  <c:v>16.375677109999462</c:v>
                </c:pt>
                <c:pt idx="140">
                  <c:v>42.369094168000089</c:v>
                </c:pt>
                <c:pt idx="141">
                  <c:v>25.263739727999798</c:v>
                </c:pt>
                <c:pt idx="142">
                  <c:v>16.768126220000116</c:v>
                </c:pt>
                <c:pt idx="143">
                  <c:v>24.697495263999787</c:v>
                </c:pt>
                <c:pt idx="144">
                  <c:v>23.064919642000088</c:v>
                </c:pt>
                <c:pt idx="145">
                  <c:v>20.269577129999934</c:v>
                </c:pt>
                <c:pt idx="146">
                  <c:v>29.316554212000717</c:v>
                </c:pt>
                <c:pt idx="147">
                  <c:v>34.744246739999923</c:v>
                </c:pt>
                <c:pt idx="148">
                  <c:v>31.417335347999586</c:v>
                </c:pt>
                <c:pt idx="149">
                  <c:v>47.25711161599979</c:v>
                </c:pt>
                <c:pt idx="150">
                  <c:v>17.630889559999915</c:v>
                </c:pt>
                <c:pt idx="151">
                  <c:v>33.042621928000131</c:v>
                </c:pt>
                <c:pt idx="152">
                  <c:v>32.464222740000153</c:v>
                </c:pt>
                <c:pt idx="153">
                  <c:v>22.375748725999607</c:v>
                </c:pt>
                <c:pt idx="154">
                  <c:v>19.180821824000255</c:v>
                </c:pt>
                <c:pt idx="155">
                  <c:v>20.96264235000011</c:v>
                </c:pt>
                <c:pt idx="156">
                  <c:v>30.075392741999682</c:v>
                </c:pt>
                <c:pt idx="157">
                  <c:v>39.072449470000123</c:v>
                </c:pt>
                <c:pt idx="158">
                  <c:v>10.452418350000272</c:v>
                </c:pt>
                <c:pt idx="159">
                  <c:v>49.714428229999889</c:v>
                </c:pt>
                <c:pt idx="160">
                  <c:v>3.5974873880000224</c:v>
                </c:pt>
                <c:pt idx="161">
                  <c:v>25.262630490000021</c:v>
                </c:pt>
                <c:pt idx="162">
                  <c:v>16.863148058000085</c:v>
                </c:pt>
                <c:pt idx="163">
                  <c:v>12.64196985199958</c:v>
                </c:pt>
                <c:pt idx="164">
                  <c:v>18.813900324000482</c:v>
                </c:pt>
                <c:pt idx="165">
                  <c:v>44.375635526000131</c:v>
                </c:pt>
                <c:pt idx="166">
                  <c:v>1.0058903679999991</c:v>
                </c:pt>
                <c:pt idx="167">
                  <c:v>4.4931087440001232</c:v>
                </c:pt>
                <c:pt idx="168">
                  <c:v>16.20269827999968</c:v>
                </c:pt>
                <c:pt idx="169">
                  <c:v>8.5069737639999694</c:v>
                </c:pt>
                <c:pt idx="170">
                  <c:v>11.65973510600017</c:v>
                </c:pt>
                <c:pt idx="171">
                  <c:v>3.5801353179997135</c:v>
                </c:pt>
                <c:pt idx="172">
                  <c:v>11.501396654000299</c:v>
                </c:pt>
                <c:pt idx="173">
                  <c:v>29.826264983999629</c:v>
                </c:pt>
                <c:pt idx="174">
                  <c:v>3.1561152319998356</c:v>
                </c:pt>
                <c:pt idx="175">
                  <c:v>8.6868206500006853</c:v>
                </c:pt>
                <c:pt idx="176">
                  <c:v>15.672003331999582</c:v>
                </c:pt>
                <c:pt idx="177">
                  <c:v>13.390439215999722</c:v>
                </c:pt>
                <c:pt idx="178">
                  <c:v>1.52724735000064</c:v>
                </c:pt>
                <c:pt idx="179">
                  <c:v>7.6585041500001028</c:v>
                </c:pt>
                <c:pt idx="180">
                  <c:v>23.753820245999862</c:v>
                </c:pt>
                <c:pt idx="181">
                  <c:v>3.8168256220002226</c:v>
                </c:pt>
                <c:pt idx="182">
                  <c:v>1.4380734259992314</c:v>
                </c:pt>
                <c:pt idx="183">
                  <c:v>2.975847520000082</c:v>
                </c:pt>
                <c:pt idx="184">
                  <c:v>4.1446258560001583</c:v>
                </c:pt>
                <c:pt idx="185">
                  <c:v>14.927450494000192</c:v>
                </c:pt>
                <c:pt idx="186">
                  <c:v>21.924414267999925</c:v>
                </c:pt>
                <c:pt idx="187">
                  <c:v>4.3516992580000657</c:v>
                </c:pt>
                <c:pt idx="188">
                  <c:v>4.9573860239996579</c:v>
                </c:pt>
                <c:pt idx="189">
                  <c:v>7.6060317239999868</c:v>
                </c:pt>
                <c:pt idx="190">
                  <c:v>11.689617402</c:v>
                </c:pt>
                <c:pt idx="191">
                  <c:v>5.4022796820006693</c:v>
                </c:pt>
                <c:pt idx="192">
                  <c:v>16.487690755999655</c:v>
                </c:pt>
                <c:pt idx="193">
                  <c:v>7.0919091539998513</c:v>
                </c:pt>
                <c:pt idx="194">
                  <c:v>3.661566798000119</c:v>
                </c:pt>
                <c:pt idx="195">
                  <c:v>10.475100337999793</c:v>
                </c:pt>
                <c:pt idx="196">
                  <c:v>3.1593870580005476</c:v>
                </c:pt>
                <c:pt idx="197">
                  <c:v>0.45896479200006796</c:v>
                </c:pt>
                <c:pt idx="198">
                  <c:v>9.4797988639998785</c:v>
                </c:pt>
                <c:pt idx="199">
                  <c:v>7.8928468739995994</c:v>
                </c:pt>
                <c:pt idx="200">
                  <c:v>12.568396003999778</c:v>
                </c:pt>
                <c:pt idx="201">
                  <c:v>5.658252427999896</c:v>
                </c:pt>
                <c:pt idx="202">
                  <c:v>4.5894439959999778</c:v>
                </c:pt>
                <c:pt idx="203">
                  <c:v>2.9210418860007135</c:v>
                </c:pt>
                <c:pt idx="204">
                  <c:v>4.626087771999992</c:v>
                </c:pt>
                <c:pt idx="205">
                  <c:v>6.1624998199996499</c:v>
                </c:pt>
                <c:pt idx="206">
                  <c:v>1.9062715880004926</c:v>
                </c:pt>
                <c:pt idx="207">
                  <c:v>21.763451713999657</c:v>
                </c:pt>
                <c:pt idx="208">
                  <c:v>1.9350464739997406</c:v>
                </c:pt>
                <c:pt idx="209">
                  <c:v>20.435218976000037</c:v>
                </c:pt>
                <c:pt idx="210">
                  <c:v>17.370576209999832</c:v>
                </c:pt>
                <c:pt idx="211">
                  <c:v>10.939863956000016</c:v>
                </c:pt>
                <c:pt idx="212">
                  <c:v>8.206970124000323</c:v>
                </c:pt>
                <c:pt idx="213">
                  <c:v>18.052470175999915</c:v>
                </c:pt>
                <c:pt idx="214">
                  <c:v>10.010554954000334</c:v>
                </c:pt>
                <c:pt idx="215">
                  <c:v>12.942998063999433</c:v>
                </c:pt>
                <c:pt idx="216">
                  <c:v>9.2383161040006758</c:v>
                </c:pt>
                <c:pt idx="217">
                  <c:v>5.956177771999533</c:v>
                </c:pt>
                <c:pt idx="218">
                  <c:v>8.1167387440001608</c:v>
                </c:pt>
                <c:pt idx="219">
                  <c:v>12.103987826000184</c:v>
                </c:pt>
                <c:pt idx="220">
                  <c:v>16.91100437399945</c:v>
                </c:pt>
                <c:pt idx="221">
                  <c:v>30.780945924000033</c:v>
                </c:pt>
                <c:pt idx="222">
                  <c:v>9.2367546279999591</c:v>
                </c:pt>
                <c:pt idx="223">
                  <c:v>2.1625062840003837</c:v>
                </c:pt>
                <c:pt idx="224">
                  <c:v>1.5955005419996415</c:v>
                </c:pt>
                <c:pt idx="225">
                  <c:v>1.929082758000388</c:v>
                </c:pt>
                <c:pt idx="226">
                  <c:v>1.4055502099996002</c:v>
                </c:pt>
                <c:pt idx="227">
                  <c:v>0.36852824000048984</c:v>
                </c:pt>
                <c:pt idx="228">
                  <c:v>12.750772416000249</c:v>
                </c:pt>
                <c:pt idx="229">
                  <c:v>13.657197353999779</c:v>
                </c:pt>
                <c:pt idx="230">
                  <c:v>7.8491512639997936</c:v>
                </c:pt>
                <c:pt idx="231">
                  <c:v>5.1132767800000929</c:v>
                </c:pt>
                <c:pt idx="232">
                  <c:v>9.2812838220002014</c:v>
                </c:pt>
                <c:pt idx="233">
                  <c:v>16.838750676000075</c:v>
                </c:pt>
                <c:pt idx="234">
                  <c:v>9.4011935739992651</c:v>
                </c:pt>
                <c:pt idx="235">
                  <c:v>14.334016136000541</c:v>
                </c:pt>
                <c:pt idx="236">
                  <c:v>6.2679970279997912</c:v>
                </c:pt>
                <c:pt idx="237">
                  <c:v>6.1972966640001896</c:v>
                </c:pt>
                <c:pt idx="238">
                  <c:v>2.0169837979996506</c:v>
                </c:pt>
                <c:pt idx="239">
                  <c:v>12.939576510000126</c:v>
                </c:pt>
                <c:pt idx="240">
                  <c:v>4.2383000019998347</c:v>
                </c:pt>
                <c:pt idx="241">
                  <c:v>17.541421690000611</c:v>
                </c:pt>
                <c:pt idx="242">
                  <c:v>18.704515311999913</c:v>
                </c:pt>
                <c:pt idx="243">
                  <c:v>7.9476282499992852</c:v>
                </c:pt>
                <c:pt idx="244">
                  <c:v>20.167072540000685</c:v>
                </c:pt>
                <c:pt idx="245">
                  <c:v>8.2272621300000424</c:v>
                </c:pt>
                <c:pt idx="246">
                  <c:v>4.618792947999232</c:v>
                </c:pt>
                <c:pt idx="247">
                  <c:v>23.979947690000003</c:v>
                </c:pt>
                <c:pt idx="248">
                  <c:v>8.6178349180003195</c:v>
                </c:pt>
                <c:pt idx="249">
                  <c:v>11.772894552000514</c:v>
                </c:pt>
                <c:pt idx="250">
                  <c:v>7.8747849579994647</c:v>
                </c:pt>
                <c:pt idx="251">
                  <c:v>13.134850287999672</c:v>
                </c:pt>
                <c:pt idx="252">
                  <c:v>3.1997314180002765</c:v>
                </c:pt>
                <c:pt idx="253">
                  <c:v>7.489909994000441</c:v>
                </c:pt>
                <c:pt idx="254">
                  <c:v>7.0782381979996591</c:v>
                </c:pt>
                <c:pt idx="255">
                  <c:v>6.2584046580004333</c:v>
                </c:pt>
                <c:pt idx="256">
                  <c:v>16.927156399999777</c:v>
                </c:pt>
                <c:pt idx="257">
                  <c:v>8.1017168120000012</c:v>
                </c:pt>
                <c:pt idx="258">
                  <c:v>5.3093006480000877</c:v>
                </c:pt>
                <c:pt idx="259">
                  <c:v>9.2630509999999404</c:v>
                </c:pt>
                <c:pt idx="260">
                  <c:v>13.121949748000079</c:v>
                </c:pt>
                <c:pt idx="261">
                  <c:v>31.441332551999668</c:v>
                </c:pt>
                <c:pt idx="262">
                  <c:v>28.556591200000469</c:v>
                </c:pt>
                <c:pt idx="263">
                  <c:v>21.152104345999373</c:v>
                </c:pt>
                <c:pt idx="264">
                  <c:v>13.914616522000234</c:v>
                </c:pt>
                <c:pt idx="265">
                  <c:v>16.208384197999635</c:v>
                </c:pt>
                <c:pt idx="266">
                  <c:v>15.650725930000466</c:v>
                </c:pt>
                <c:pt idx="267">
                  <c:v>11.03848122400008</c:v>
                </c:pt>
                <c:pt idx="268">
                  <c:v>13.911933183999464</c:v>
                </c:pt>
                <c:pt idx="269">
                  <c:v>7.4580657020006473</c:v>
                </c:pt>
                <c:pt idx="270">
                  <c:v>31.727150849999934</c:v>
                </c:pt>
                <c:pt idx="271">
                  <c:v>9.2012166319993884</c:v>
                </c:pt>
                <c:pt idx="272">
                  <c:v>8.7855625760004763</c:v>
                </c:pt>
                <c:pt idx="273">
                  <c:v>8.2103473059999565</c:v>
                </c:pt>
                <c:pt idx="274">
                  <c:v>9.3651794860003115</c:v>
                </c:pt>
                <c:pt idx="275">
                  <c:v>14.113379666000116</c:v>
                </c:pt>
                <c:pt idx="276">
                  <c:v>9.9491037799998292</c:v>
                </c:pt>
                <c:pt idx="277">
                  <c:v>28.843987403999993</c:v>
                </c:pt>
                <c:pt idx="278">
                  <c:v>25.576473809999584</c:v>
                </c:pt>
                <c:pt idx="279">
                  <c:v>15.436841493999896</c:v>
                </c:pt>
                <c:pt idx="280">
                  <c:v>2.1950885600001566</c:v>
                </c:pt>
                <c:pt idx="281">
                  <c:v>10.758405394000391</c:v>
                </c:pt>
                <c:pt idx="282">
                  <c:v>27.18471618199926</c:v>
                </c:pt>
                <c:pt idx="283">
                  <c:v>21.372766288000523</c:v>
                </c:pt>
                <c:pt idx="284">
                  <c:v>33.457879177999544</c:v>
                </c:pt>
                <c:pt idx="285">
                  <c:v>32.093920494000201</c:v>
                </c:pt>
                <c:pt idx="286">
                  <c:v>18.139776781999796</c:v>
                </c:pt>
                <c:pt idx="287">
                  <c:v>7.7859623420007376</c:v>
                </c:pt>
                <c:pt idx="288">
                  <c:v>14.535573775999961</c:v>
                </c:pt>
                <c:pt idx="289">
                  <c:v>12.580275401999382</c:v>
                </c:pt>
                <c:pt idx="290">
                  <c:v>33.068154081999971</c:v>
                </c:pt>
                <c:pt idx="291">
                  <c:v>22.931885048000126</c:v>
                </c:pt>
                <c:pt idx="292">
                  <c:v>15.904532910000347</c:v>
                </c:pt>
                <c:pt idx="293">
                  <c:v>13.025878311999739</c:v>
                </c:pt>
                <c:pt idx="294">
                  <c:v>10.57376741600031</c:v>
                </c:pt>
                <c:pt idx="295">
                  <c:v>17.985621332000253</c:v>
                </c:pt>
                <c:pt idx="296">
                  <c:v>17.956019549999681</c:v>
                </c:pt>
                <c:pt idx="297">
                  <c:v>23.836756611999604</c:v>
                </c:pt>
                <c:pt idx="298">
                  <c:v>26.105798189999813</c:v>
                </c:pt>
                <c:pt idx="299">
                  <c:v>8.1135639680006904</c:v>
                </c:pt>
                <c:pt idx="300">
                  <c:v>3.4256280719995829</c:v>
                </c:pt>
                <c:pt idx="301">
                  <c:v>26.152670303999869</c:v>
                </c:pt>
                <c:pt idx="302">
                  <c:v>17.432545392000581</c:v>
                </c:pt>
                <c:pt idx="303">
                  <c:v>8.8544509540000451</c:v>
                </c:pt>
                <c:pt idx="304">
                  <c:v>31.234745385999865</c:v>
                </c:pt>
                <c:pt idx="305">
                  <c:v>27.489775494000138</c:v>
                </c:pt>
                <c:pt idx="306">
                  <c:v>6.640168649999687</c:v>
                </c:pt>
                <c:pt idx="307">
                  <c:v>14.456189891999545</c:v>
                </c:pt>
                <c:pt idx="308">
                  <c:v>14.707701754000245</c:v>
                </c:pt>
                <c:pt idx="309">
                  <c:v>28.234186062000102</c:v>
                </c:pt>
                <c:pt idx="310">
                  <c:v>24.086839598000438</c:v>
                </c:pt>
                <c:pt idx="311">
                  <c:v>37.908427159999526</c:v>
                </c:pt>
                <c:pt idx="312">
                  <c:v>75.787528893999863</c:v>
                </c:pt>
                <c:pt idx="313">
                  <c:v>133.71425564600011</c:v>
                </c:pt>
                <c:pt idx="314">
                  <c:v>106.06486796800039</c:v>
                </c:pt>
                <c:pt idx="315">
                  <c:v>61.569184114000187</c:v>
                </c:pt>
                <c:pt idx="316">
                  <c:v>98.005116379999322</c:v>
                </c:pt>
                <c:pt idx="317">
                  <c:v>101.76139547400032</c:v>
                </c:pt>
                <c:pt idx="318">
                  <c:v>74.413492190000255</c:v>
                </c:pt>
                <c:pt idx="319">
                  <c:v>49.984638545999779</c:v>
                </c:pt>
                <c:pt idx="320">
                  <c:v>61.124411660000057</c:v>
                </c:pt>
                <c:pt idx="321">
                  <c:v>55.687786108000267</c:v>
                </c:pt>
                <c:pt idx="322">
                  <c:v>60.014038807999576</c:v>
                </c:pt>
                <c:pt idx="323">
                  <c:v>43.888313440000069</c:v>
                </c:pt>
                <c:pt idx="324">
                  <c:v>45.149051252000262</c:v>
                </c:pt>
                <c:pt idx="325">
                  <c:v>116.80852258400007</c:v>
                </c:pt>
                <c:pt idx="326">
                  <c:v>36.160617945999505</c:v>
                </c:pt>
                <c:pt idx="327">
                  <c:v>36.19546463200053</c:v>
                </c:pt>
                <c:pt idx="328">
                  <c:v>60.816156899999754</c:v>
                </c:pt>
                <c:pt idx="329">
                  <c:v>66.296639185999865</c:v>
                </c:pt>
                <c:pt idx="330">
                  <c:v>41.25654523999993</c:v>
                </c:pt>
                <c:pt idx="331">
                  <c:v>45.083249121999515</c:v>
                </c:pt>
                <c:pt idx="332">
                  <c:v>89.630860876000924</c:v>
                </c:pt>
                <c:pt idx="333">
                  <c:v>80.858669753999109</c:v>
                </c:pt>
                <c:pt idx="334">
                  <c:v>107.01719805200038</c:v>
                </c:pt>
                <c:pt idx="335">
                  <c:v>106.73138875999985</c:v>
                </c:pt>
                <c:pt idx="336">
                  <c:v>124.19056760000058</c:v>
                </c:pt>
                <c:pt idx="337">
                  <c:v>119.25147284599919</c:v>
                </c:pt>
                <c:pt idx="338">
                  <c:v>120.05119129400025</c:v>
                </c:pt>
                <c:pt idx="339">
                  <c:v>105.57671850599999</c:v>
                </c:pt>
                <c:pt idx="340">
                  <c:v>98.755893232000162</c:v>
                </c:pt>
                <c:pt idx="341">
                  <c:v>99.806716161999802</c:v>
                </c:pt>
                <c:pt idx="342">
                  <c:v>89.057788776000649</c:v>
                </c:pt>
                <c:pt idx="343">
                  <c:v>97.746319657999436</c:v>
                </c:pt>
                <c:pt idx="344">
                  <c:v>91.451193731999965</c:v>
                </c:pt>
                <c:pt idx="345">
                  <c:v>99.354976072000142</c:v>
                </c:pt>
                <c:pt idx="346">
                  <c:v>81.710791740000388</c:v>
                </c:pt>
                <c:pt idx="347">
                  <c:v>77.973660599999278</c:v>
                </c:pt>
                <c:pt idx="348">
                  <c:v>81.400291526000757</c:v>
                </c:pt>
                <c:pt idx="349">
                  <c:v>81.138783311999532</c:v>
                </c:pt>
                <c:pt idx="350">
                  <c:v>93.616283954000266</c:v>
                </c:pt>
                <c:pt idx="351">
                  <c:v>74.600712667999915</c:v>
                </c:pt>
                <c:pt idx="352">
                  <c:v>60.50250124600025</c:v>
                </c:pt>
                <c:pt idx="353">
                  <c:v>56.853155999999871</c:v>
                </c:pt>
                <c:pt idx="354">
                  <c:v>86.302323279999484</c:v>
                </c:pt>
                <c:pt idx="355">
                  <c:v>93.464488322000363</c:v>
                </c:pt>
                <c:pt idx="356">
                  <c:v>71.189762038000012</c:v>
                </c:pt>
                <c:pt idx="357">
                  <c:v>75.819592997999592</c:v>
                </c:pt>
                <c:pt idx="358">
                  <c:v>73.803920154000323</c:v>
                </c:pt>
                <c:pt idx="359">
                  <c:v>88.085838406000491</c:v>
                </c:pt>
                <c:pt idx="360">
                  <c:v>76.303520011999368</c:v>
                </c:pt>
                <c:pt idx="361">
                  <c:v>74.452592027999998</c:v>
                </c:pt>
                <c:pt idx="362">
                  <c:v>75.976408010000327</c:v>
                </c:pt>
                <c:pt idx="363">
                  <c:v>62.36761392399977</c:v>
                </c:pt>
                <c:pt idx="364">
                  <c:v>65.397373878000082</c:v>
                </c:pt>
                <c:pt idx="365">
                  <c:v>60.79840409708504</c:v>
                </c:pt>
                <c:pt idx="366">
                  <c:v>57.911104097085037</c:v>
                </c:pt>
                <c:pt idx="367">
                  <c:v>46.575504097085037</c:v>
                </c:pt>
                <c:pt idx="368">
                  <c:v>60.29240409708504</c:v>
                </c:pt>
                <c:pt idx="369">
                  <c:v>76.642904097085037</c:v>
                </c:pt>
                <c:pt idx="370">
                  <c:v>84.364804097085027</c:v>
                </c:pt>
                <c:pt idx="371">
                  <c:v>87.508948378064218</c:v>
                </c:pt>
                <c:pt idx="372">
                  <c:v>91.649948378064224</c:v>
                </c:pt>
                <c:pt idx="373">
                  <c:v>73.06664837806423</c:v>
                </c:pt>
                <c:pt idx="374">
                  <c:v>52.443648378064232</c:v>
                </c:pt>
                <c:pt idx="375">
                  <c:v>48.125148378064225</c:v>
                </c:pt>
                <c:pt idx="376">
                  <c:v>65.436648378064234</c:v>
                </c:pt>
                <c:pt idx="377">
                  <c:v>53.521048378064222</c:v>
                </c:pt>
                <c:pt idx="378">
                  <c:v>113.93623266298647</c:v>
                </c:pt>
                <c:pt idx="379">
                  <c:v>135.16443266298646</c:v>
                </c:pt>
                <c:pt idx="380">
                  <c:v>143.29663266298647</c:v>
                </c:pt>
                <c:pt idx="381">
                  <c:v>127.92113266298648</c:v>
                </c:pt>
                <c:pt idx="382">
                  <c:v>123.39773266298648</c:v>
                </c:pt>
                <c:pt idx="383">
                  <c:v>145.04433266298648</c:v>
                </c:pt>
                <c:pt idx="384">
                  <c:v>131.47223266298647</c:v>
                </c:pt>
                <c:pt idx="385">
                  <c:v>94.80938106955675</c:v>
                </c:pt>
                <c:pt idx="386">
                  <c:v>94.92258106955677</c:v>
                </c:pt>
                <c:pt idx="387">
                  <c:v>111.93878106955674</c:v>
                </c:pt>
                <c:pt idx="388">
                  <c:v>105.22848106955675</c:v>
                </c:pt>
                <c:pt idx="389">
                  <c:v>87.534481069556747</c:v>
                </c:pt>
                <c:pt idx="390">
                  <c:v>108.49578106955674</c:v>
                </c:pt>
                <c:pt idx="391">
                  <c:v>127.30188106955676</c:v>
                </c:pt>
                <c:pt idx="392">
                  <c:v>163.8116277076289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2'!$F$4:$F$396</c:f>
              <c:numCache>
                <c:formatCode>#,##0</c:formatCode>
                <c:ptCount val="393"/>
                <c:pt idx="0">
                  <c:v>122.07452576097486</c:v>
                </c:pt>
                <c:pt idx="1">
                  <c:v>122.07452576097486</c:v>
                </c:pt>
                <c:pt idx="2">
                  <c:v>122.07452576097486</c:v>
                </c:pt>
                <c:pt idx="3">
                  <c:v>122.07452576097486</c:v>
                </c:pt>
                <c:pt idx="4">
                  <c:v>122.07452576097486</c:v>
                </c:pt>
                <c:pt idx="5">
                  <c:v>122.07452576097486</c:v>
                </c:pt>
                <c:pt idx="6">
                  <c:v>122.07452576097486</c:v>
                </c:pt>
                <c:pt idx="7">
                  <c:v>122.07452576097486</c:v>
                </c:pt>
                <c:pt idx="8">
                  <c:v>122.07452576097486</c:v>
                </c:pt>
                <c:pt idx="9">
                  <c:v>122.07452576097486</c:v>
                </c:pt>
                <c:pt idx="10">
                  <c:v>122.07452576097486</c:v>
                </c:pt>
                <c:pt idx="11">
                  <c:v>122.07452576097486</c:v>
                </c:pt>
                <c:pt idx="12">
                  <c:v>122.07452576097486</c:v>
                </c:pt>
                <c:pt idx="13">
                  <c:v>122.07452576097486</c:v>
                </c:pt>
                <c:pt idx="14">
                  <c:v>122.07452576097486</c:v>
                </c:pt>
                <c:pt idx="15">
                  <c:v>122.07452576097486</c:v>
                </c:pt>
                <c:pt idx="16">
                  <c:v>122.07452576097486</c:v>
                </c:pt>
                <c:pt idx="17">
                  <c:v>122.07452576097486</c:v>
                </c:pt>
                <c:pt idx="18">
                  <c:v>122.07452576097486</c:v>
                </c:pt>
                <c:pt idx="19">
                  <c:v>122.07452576097486</c:v>
                </c:pt>
                <c:pt idx="20">
                  <c:v>122.07452576097486</c:v>
                </c:pt>
                <c:pt idx="21">
                  <c:v>122.07452576097486</c:v>
                </c:pt>
                <c:pt idx="22">
                  <c:v>122.07452576097486</c:v>
                </c:pt>
                <c:pt idx="23">
                  <c:v>122.07452576097486</c:v>
                </c:pt>
                <c:pt idx="24">
                  <c:v>122.07452576097486</c:v>
                </c:pt>
                <c:pt idx="25">
                  <c:v>122.07452576097486</c:v>
                </c:pt>
                <c:pt idx="26">
                  <c:v>122.07452576097486</c:v>
                </c:pt>
                <c:pt idx="27">
                  <c:v>122.07452576097486</c:v>
                </c:pt>
                <c:pt idx="28">
                  <c:v>122.40636977029355</c:v>
                </c:pt>
                <c:pt idx="29">
                  <c:v>122.40636977029355</c:v>
                </c:pt>
                <c:pt idx="30">
                  <c:v>122.40636977029355</c:v>
                </c:pt>
                <c:pt idx="31">
                  <c:v>122.40636977029355</c:v>
                </c:pt>
                <c:pt idx="32">
                  <c:v>122.40636977029355</c:v>
                </c:pt>
                <c:pt idx="33">
                  <c:v>122.40636977029355</c:v>
                </c:pt>
                <c:pt idx="34">
                  <c:v>122.40636977029355</c:v>
                </c:pt>
                <c:pt idx="35">
                  <c:v>122.40636977029355</c:v>
                </c:pt>
                <c:pt idx="36">
                  <c:v>122.40636977029355</c:v>
                </c:pt>
                <c:pt idx="37">
                  <c:v>122.40636977029355</c:v>
                </c:pt>
                <c:pt idx="38">
                  <c:v>122.40636977029355</c:v>
                </c:pt>
                <c:pt idx="39">
                  <c:v>122.40636977029355</c:v>
                </c:pt>
                <c:pt idx="40">
                  <c:v>122.40636977029355</c:v>
                </c:pt>
                <c:pt idx="41">
                  <c:v>122.40636977029355</c:v>
                </c:pt>
                <c:pt idx="42">
                  <c:v>122.40636977029355</c:v>
                </c:pt>
                <c:pt idx="43">
                  <c:v>122.40636977029355</c:v>
                </c:pt>
                <c:pt idx="44">
                  <c:v>122.40636977029355</c:v>
                </c:pt>
                <c:pt idx="45">
                  <c:v>122.40636977029355</c:v>
                </c:pt>
                <c:pt idx="46">
                  <c:v>122.40636977029355</c:v>
                </c:pt>
                <c:pt idx="47">
                  <c:v>122.40636977029355</c:v>
                </c:pt>
                <c:pt idx="48">
                  <c:v>122.40636977029355</c:v>
                </c:pt>
                <c:pt idx="49">
                  <c:v>122.40636977029355</c:v>
                </c:pt>
                <c:pt idx="50">
                  <c:v>122.40636977029355</c:v>
                </c:pt>
                <c:pt idx="51">
                  <c:v>122.40636977029355</c:v>
                </c:pt>
                <c:pt idx="52">
                  <c:v>122.40636977029355</c:v>
                </c:pt>
                <c:pt idx="53">
                  <c:v>122.40636977029355</c:v>
                </c:pt>
                <c:pt idx="54">
                  <c:v>122.40636977029355</c:v>
                </c:pt>
                <c:pt idx="55">
                  <c:v>122.40636977029355</c:v>
                </c:pt>
                <c:pt idx="56">
                  <c:v>122.40636977029355</c:v>
                </c:pt>
                <c:pt idx="57">
                  <c:v>122.40636977029355</c:v>
                </c:pt>
                <c:pt idx="58">
                  <c:v>122.40636977029355</c:v>
                </c:pt>
                <c:pt idx="59">
                  <c:v>125.11974564249337</c:v>
                </c:pt>
                <c:pt idx="60">
                  <c:v>125.11974564249337</c:v>
                </c:pt>
                <c:pt idx="61">
                  <c:v>125.11974564249337</c:v>
                </c:pt>
                <c:pt idx="62">
                  <c:v>125.11974564249337</c:v>
                </c:pt>
                <c:pt idx="63">
                  <c:v>125.11974564249337</c:v>
                </c:pt>
                <c:pt idx="64">
                  <c:v>125.11974564249337</c:v>
                </c:pt>
                <c:pt idx="65">
                  <c:v>125.11974564249337</c:v>
                </c:pt>
                <c:pt idx="66">
                  <c:v>125.11974564249337</c:v>
                </c:pt>
                <c:pt idx="67">
                  <c:v>125.11974564249337</c:v>
                </c:pt>
                <c:pt idx="68">
                  <c:v>125.11974564249337</c:v>
                </c:pt>
                <c:pt idx="69">
                  <c:v>125.11974564249337</c:v>
                </c:pt>
                <c:pt idx="70">
                  <c:v>125.11974564249337</c:v>
                </c:pt>
                <c:pt idx="71">
                  <c:v>125.11974564249337</c:v>
                </c:pt>
                <c:pt idx="72">
                  <c:v>125.11974564249337</c:v>
                </c:pt>
                <c:pt idx="73">
                  <c:v>125.11974564249337</c:v>
                </c:pt>
                <c:pt idx="74">
                  <c:v>125.11974564249337</c:v>
                </c:pt>
                <c:pt idx="75">
                  <c:v>125.11974564249337</c:v>
                </c:pt>
                <c:pt idx="76">
                  <c:v>125.11974564249337</c:v>
                </c:pt>
                <c:pt idx="77">
                  <c:v>125.11974564249337</c:v>
                </c:pt>
                <c:pt idx="78">
                  <c:v>125.11974564249337</c:v>
                </c:pt>
                <c:pt idx="79">
                  <c:v>125.11974564249337</c:v>
                </c:pt>
                <c:pt idx="80">
                  <c:v>125.11974564249337</c:v>
                </c:pt>
                <c:pt idx="81">
                  <c:v>125.11974564249337</c:v>
                </c:pt>
                <c:pt idx="82">
                  <c:v>125.11974564249337</c:v>
                </c:pt>
                <c:pt idx="83">
                  <c:v>125.11974564249337</c:v>
                </c:pt>
                <c:pt idx="84">
                  <c:v>125.11974564249337</c:v>
                </c:pt>
                <c:pt idx="85">
                  <c:v>125.11974564249337</c:v>
                </c:pt>
                <c:pt idx="86">
                  <c:v>125.11974564249337</c:v>
                </c:pt>
                <c:pt idx="87">
                  <c:v>125.11974564249337</c:v>
                </c:pt>
                <c:pt idx="88">
                  <c:v>125.11974564249337</c:v>
                </c:pt>
                <c:pt idx="89">
                  <c:v>107.31133785069035</c:v>
                </c:pt>
                <c:pt idx="90">
                  <c:v>107.31133785069035</c:v>
                </c:pt>
                <c:pt idx="91">
                  <c:v>107.31133785069035</c:v>
                </c:pt>
                <c:pt idx="92">
                  <c:v>107.31133785069035</c:v>
                </c:pt>
                <c:pt idx="93">
                  <c:v>107.31133785069035</c:v>
                </c:pt>
                <c:pt idx="94">
                  <c:v>107.31133785069035</c:v>
                </c:pt>
                <c:pt idx="95">
                  <c:v>107.31133785069035</c:v>
                </c:pt>
                <c:pt idx="96">
                  <c:v>107.31133785069035</c:v>
                </c:pt>
                <c:pt idx="97">
                  <c:v>107.31133785069035</c:v>
                </c:pt>
                <c:pt idx="98">
                  <c:v>107.31133785069035</c:v>
                </c:pt>
                <c:pt idx="99">
                  <c:v>107.31133785069035</c:v>
                </c:pt>
                <c:pt idx="100">
                  <c:v>107.31133785069035</c:v>
                </c:pt>
                <c:pt idx="101">
                  <c:v>107.31133785069035</c:v>
                </c:pt>
                <c:pt idx="102">
                  <c:v>107.31133785069035</c:v>
                </c:pt>
                <c:pt idx="103">
                  <c:v>107.31133785069035</c:v>
                </c:pt>
                <c:pt idx="104">
                  <c:v>107.31133785069035</c:v>
                </c:pt>
                <c:pt idx="105">
                  <c:v>107.31133785069035</c:v>
                </c:pt>
                <c:pt idx="106">
                  <c:v>107.31133785069035</c:v>
                </c:pt>
                <c:pt idx="107">
                  <c:v>107.31133785069035</c:v>
                </c:pt>
                <c:pt idx="108">
                  <c:v>107.31133785069035</c:v>
                </c:pt>
                <c:pt idx="109">
                  <c:v>107.31133785069035</c:v>
                </c:pt>
                <c:pt idx="110">
                  <c:v>107.31133785069035</c:v>
                </c:pt>
                <c:pt idx="111">
                  <c:v>107.31133785069035</c:v>
                </c:pt>
                <c:pt idx="112">
                  <c:v>107.31133785069035</c:v>
                </c:pt>
                <c:pt idx="113">
                  <c:v>107.31133785069035</c:v>
                </c:pt>
                <c:pt idx="114">
                  <c:v>107.31133785069035</c:v>
                </c:pt>
                <c:pt idx="115">
                  <c:v>107.31133785069035</c:v>
                </c:pt>
                <c:pt idx="116">
                  <c:v>107.31133785069035</c:v>
                </c:pt>
                <c:pt idx="117">
                  <c:v>107.31133785069035</c:v>
                </c:pt>
                <c:pt idx="118">
                  <c:v>107.31133785069035</c:v>
                </c:pt>
                <c:pt idx="119">
                  <c:v>107.31133785069035</c:v>
                </c:pt>
                <c:pt idx="120">
                  <c:v>67.089556183946655</c:v>
                </c:pt>
                <c:pt idx="121">
                  <c:v>67.089556183946655</c:v>
                </c:pt>
                <c:pt idx="122">
                  <c:v>67.089556183946655</c:v>
                </c:pt>
                <c:pt idx="123">
                  <c:v>67.089556183946655</c:v>
                </c:pt>
                <c:pt idx="124">
                  <c:v>67.089556183946655</c:v>
                </c:pt>
                <c:pt idx="125">
                  <c:v>67.089556183946655</c:v>
                </c:pt>
                <c:pt idx="126">
                  <c:v>67.089556183946655</c:v>
                </c:pt>
                <c:pt idx="127">
                  <c:v>67.089556183946655</c:v>
                </c:pt>
                <c:pt idx="128">
                  <c:v>67.089556183946655</c:v>
                </c:pt>
                <c:pt idx="129">
                  <c:v>67.089556183946655</c:v>
                </c:pt>
                <c:pt idx="130">
                  <c:v>67.089556183946655</c:v>
                </c:pt>
                <c:pt idx="131">
                  <c:v>67.089556183946655</c:v>
                </c:pt>
                <c:pt idx="132">
                  <c:v>67.089556183946655</c:v>
                </c:pt>
                <c:pt idx="133">
                  <c:v>67.089556183946655</c:v>
                </c:pt>
                <c:pt idx="134">
                  <c:v>67.089556183946655</c:v>
                </c:pt>
                <c:pt idx="135">
                  <c:v>67.089556183946655</c:v>
                </c:pt>
                <c:pt idx="136">
                  <c:v>67.089556183946655</c:v>
                </c:pt>
                <c:pt idx="137">
                  <c:v>67.089556183946655</c:v>
                </c:pt>
                <c:pt idx="138">
                  <c:v>67.089556183946655</c:v>
                </c:pt>
                <c:pt idx="139">
                  <c:v>67.089556183946655</c:v>
                </c:pt>
                <c:pt idx="140">
                  <c:v>67.089556183946655</c:v>
                </c:pt>
                <c:pt idx="141">
                  <c:v>67.089556183946655</c:v>
                </c:pt>
                <c:pt idx="142">
                  <c:v>67.089556183946655</c:v>
                </c:pt>
                <c:pt idx="143">
                  <c:v>67.089556183946655</c:v>
                </c:pt>
                <c:pt idx="144">
                  <c:v>67.089556183946655</c:v>
                </c:pt>
                <c:pt idx="145">
                  <c:v>67.089556183946655</c:v>
                </c:pt>
                <c:pt idx="146">
                  <c:v>67.089556183946655</c:v>
                </c:pt>
                <c:pt idx="147">
                  <c:v>67.089556183946655</c:v>
                </c:pt>
                <c:pt idx="148">
                  <c:v>67.089556183946655</c:v>
                </c:pt>
                <c:pt idx="149">
                  <c:v>67.089556183946655</c:v>
                </c:pt>
                <c:pt idx="150">
                  <c:v>29.495132564600013</c:v>
                </c:pt>
                <c:pt idx="151">
                  <c:v>29.495132564600013</c:v>
                </c:pt>
                <c:pt idx="152">
                  <c:v>29.495132564600013</c:v>
                </c:pt>
                <c:pt idx="153">
                  <c:v>29.495132564600013</c:v>
                </c:pt>
                <c:pt idx="154">
                  <c:v>29.495132564600013</c:v>
                </c:pt>
                <c:pt idx="155">
                  <c:v>29.495132564600013</c:v>
                </c:pt>
                <c:pt idx="156">
                  <c:v>29.495132564600013</c:v>
                </c:pt>
                <c:pt idx="157">
                  <c:v>29.495132564600013</c:v>
                </c:pt>
                <c:pt idx="158">
                  <c:v>29.495132564600013</c:v>
                </c:pt>
                <c:pt idx="159">
                  <c:v>29.495132564600013</c:v>
                </c:pt>
                <c:pt idx="160">
                  <c:v>29.495132564600013</c:v>
                </c:pt>
                <c:pt idx="161">
                  <c:v>29.495132564600013</c:v>
                </c:pt>
                <c:pt idx="162">
                  <c:v>29.495132564600013</c:v>
                </c:pt>
                <c:pt idx="163">
                  <c:v>29.495132564600013</c:v>
                </c:pt>
                <c:pt idx="164">
                  <c:v>29.495132564600013</c:v>
                </c:pt>
                <c:pt idx="165">
                  <c:v>29.495132564600013</c:v>
                </c:pt>
                <c:pt idx="166">
                  <c:v>29.495132564600013</c:v>
                </c:pt>
                <c:pt idx="167">
                  <c:v>29.495132564600013</c:v>
                </c:pt>
                <c:pt idx="168">
                  <c:v>29.495132564600013</c:v>
                </c:pt>
                <c:pt idx="169">
                  <c:v>29.495132564600013</c:v>
                </c:pt>
                <c:pt idx="170">
                  <c:v>29.495132564600013</c:v>
                </c:pt>
                <c:pt idx="171">
                  <c:v>29.495132564600013</c:v>
                </c:pt>
                <c:pt idx="172">
                  <c:v>29.495132564600013</c:v>
                </c:pt>
                <c:pt idx="173">
                  <c:v>29.495132564600013</c:v>
                </c:pt>
                <c:pt idx="174">
                  <c:v>29.495132564600013</c:v>
                </c:pt>
                <c:pt idx="175">
                  <c:v>29.495132564600013</c:v>
                </c:pt>
                <c:pt idx="176">
                  <c:v>29.495132564600013</c:v>
                </c:pt>
                <c:pt idx="177">
                  <c:v>29.495132564600013</c:v>
                </c:pt>
                <c:pt idx="178">
                  <c:v>29.495132564600013</c:v>
                </c:pt>
                <c:pt idx="179">
                  <c:v>29.495132564600013</c:v>
                </c:pt>
                <c:pt idx="180">
                  <c:v>29.495132564600013</c:v>
                </c:pt>
                <c:pt idx="181">
                  <c:v>18.209588883748388</c:v>
                </c:pt>
                <c:pt idx="182">
                  <c:v>18.209588883748388</c:v>
                </c:pt>
                <c:pt idx="183">
                  <c:v>18.209588883748388</c:v>
                </c:pt>
                <c:pt idx="184">
                  <c:v>18.209588883748388</c:v>
                </c:pt>
                <c:pt idx="185">
                  <c:v>18.209588883748388</c:v>
                </c:pt>
                <c:pt idx="186">
                  <c:v>18.209588883748388</c:v>
                </c:pt>
                <c:pt idx="187">
                  <c:v>18.209588883748388</c:v>
                </c:pt>
                <c:pt idx="188">
                  <c:v>18.209588883748388</c:v>
                </c:pt>
                <c:pt idx="189">
                  <c:v>18.209588883748388</c:v>
                </c:pt>
                <c:pt idx="190">
                  <c:v>18.209588883748388</c:v>
                </c:pt>
                <c:pt idx="191">
                  <c:v>18.209588883748388</c:v>
                </c:pt>
                <c:pt idx="192">
                  <c:v>18.209588883748388</c:v>
                </c:pt>
                <c:pt idx="193">
                  <c:v>18.209588883748388</c:v>
                </c:pt>
                <c:pt idx="194">
                  <c:v>18.209588883748388</c:v>
                </c:pt>
                <c:pt idx="195">
                  <c:v>18.209588883748388</c:v>
                </c:pt>
                <c:pt idx="196">
                  <c:v>18.209588883748388</c:v>
                </c:pt>
                <c:pt idx="197">
                  <c:v>18.209588883748388</c:v>
                </c:pt>
                <c:pt idx="198">
                  <c:v>18.209588883748388</c:v>
                </c:pt>
                <c:pt idx="199">
                  <c:v>18.209588883748388</c:v>
                </c:pt>
                <c:pt idx="200">
                  <c:v>18.209588883748388</c:v>
                </c:pt>
                <c:pt idx="201">
                  <c:v>18.209588883748388</c:v>
                </c:pt>
                <c:pt idx="202">
                  <c:v>18.209588883748388</c:v>
                </c:pt>
                <c:pt idx="203">
                  <c:v>18.209588883748388</c:v>
                </c:pt>
                <c:pt idx="204">
                  <c:v>18.209588883748388</c:v>
                </c:pt>
                <c:pt idx="205">
                  <c:v>18.209588883748388</c:v>
                </c:pt>
                <c:pt idx="206">
                  <c:v>18.209588883748388</c:v>
                </c:pt>
                <c:pt idx="207">
                  <c:v>18.209588883748388</c:v>
                </c:pt>
                <c:pt idx="208">
                  <c:v>18.209588883748388</c:v>
                </c:pt>
                <c:pt idx="209">
                  <c:v>18.209588883748388</c:v>
                </c:pt>
                <c:pt idx="210">
                  <c:v>18.209588883748388</c:v>
                </c:pt>
                <c:pt idx="211">
                  <c:v>18.209588883748388</c:v>
                </c:pt>
                <c:pt idx="212">
                  <c:v>23.816136999456674</c:v>
                </c:pt>
                <c:pt idx="213">
                  <c:v>23.816136999456674</c:v>
                </c:pt>
                <c:pt idx="214">
                  <c:v>23.816136999456674</c:v>
                </c:pt>
                <c:pt idx="215">
                  <c:v>23.816136999456674</c:v>
                </c:pt>
                <c:pt idx="216">
                  <c:v>23.816136999456674</c:v>
                </c:pt>
                <c:pt idx="217">
                  <c:v>23.816136999456674</c:v>
                </c:pt>
                <c:pt idx="218">
                  <c:v>23.816136999456674</c:v>
                </c:pt>
                <c:pt idx="219">
                  <c:v>23.816136999456674</c:v>
                </c:pt>
                <c:pt idx="220">
                  <c:v>23.816136999456674</c:v>
                </c:pt>
                <c:pt idx="221">
                  <c:v>23.816136999456674</c:v>
                </c:pt>
                <c:pt idx="222">
                  <c:v>23.816136999456674</c:v>
                </c:pt>
                <c:pt idx="223">
                  <c:v>23.816136999456674</c:v>
                </c:pt>
                <c:pt idx="224">
                  <c:v>23.816136999456674</c:v>
                </c:pt>
                <c:pt idx="225">
                  <c:v>23.816136999456674</c:v>
                </c:pt>
                <c:pt idx="226">
                  <c:v>23.816136999456674</c:v>
                </c:pt>
                <c:pt idx="227">
                  <c:v>23.816136999456674</c:v>
                </c:pt>
                <c:pt idx="228">
                  <c:v>23.816136999456674</c:v>
                </c:pt>
                <c:pt idx="229">
                  <c:v>23.816136999456674</c:v>
                </c:pt>
                <c:pt idx="230">
                  <c:v>23.816136999456674</c:v>
                </c:pt>
                <c:pt idx="231">
                  <c:v>23.816136999456674</c:v>
                </c:pt>
                <c:pt idx="232">
                  <c:v>23.816136999456674</c:v>
                </c:pt>
                <c:pt idx="233">
                  <c:v>23.816136999456674</c:v>
                </c:pt>
                <c:pt idx="234">
                  <c:v>23.816136999456674</c:v>
                </c:pt>
                <c:pt idx="235">
                  <c:v>23.816136999456674</c:v>
                </c:pt>
                <c:pt idx="236">
                  <c:v>23.816136999456674</c:v>
                </c:pt>
                <c:pt idx="237">
                  <c:v>23.816136999456674</c:v>
                </c:pt>
                <c:pt idx="238">
                  <c:v>23.816136999456674</c:v>
                </c:pt>
                <c:pt idx="239">
                  <c:v>23.816136999456674</c:v>
                </c:pt>
                <c:pt idx="240">
                  <c:v>23.816136999456674</c:v>
                </c:pt>
                <c:pt idx="241">
                  <c:v>23.816136999456674</c:v>
                </c:pt>
                <c:pt idx="242">
                  <c:v>46.965055529077411</c:v>
                </c:pt>
                <c:pt idx="243">
                  <c:v>46.965055529077411</c:v>
                </c:pt>
                <c:pt idx="244">
                  <c:v>46.965055529077411</c:v>
                </c:pt>
                <c:pt idx="245">
                  <c:v>46.965055529077411</c:v>
                </c:pt>
                <c:pt idx="246">
                  <c:v>46.965055529077411</c:v>
                </c:pt>
                <c:pt idx="247">
                  <c:v>46.965055529077411</c:v>
                </c:pt>
                <c:pt idx="248">
                  <c:v>46.965055529077411</c:v>
                </c:pt>
                <c:pt idx="249">
                  <c:v>46.965055529077411</c:v>
                </c:pt>
                <c:pt idx="250">
                  <c:v>46.965055529077411</c:v>
                </c:pt>
                <c:pt idx="251">
                  <c:v>46.965055529077411</c:v>
                </c:pt>
                <c:pt idx="252">
                  <c:v>46.965055529077411</c:v>
                </c:pt>
                <c:pt idx="253">
                  <c:v>46.965055529077411</c:v>
                </c:pt>
                <c:pt idx="254">
                  <c:v>46.965055529077411</c:v>
                </c:pt>
                <c:pt idx="255">
                  <c:v>46.965055529077411</c:v>
                </c:pt>
                <c:pt idx="256">
                  <c:v>46.965055529077411</c:v>
                </c:pt>
                <c:pt idx="257">
                  <c:v>46.965055529077411</c:v>
                </c:pt>
                <c:pt idx="258">
                  <c:v>46.965055529077411</c:v>
                </c:pt>
                <c:pt idx="259">
                  <c:v>46.965055529077411</c:v>
                </c:pt>
                <c:pt idx="260">
                  <c:v>46.965055529077411</c:v>
                </c:pt>
                <c:pt idx="261">
                  <c:v>46.965055529077411</c:v>
                </c:pt>
                <c:pt idx="262">
                  <c:v>46.965055529077411</c:v>
                </c:pt>
                <c:pt idx="263">
                  <c:v>46.965055529077411</c:v>
                </c:pt>
                <c:pt idx="264">
                  <c:v>46.965055529077411</c:v>
                </c:pt>
                <c:pt idx="265">
                  <c:v>46.965055529077411</c:v>
                </c:pt>
                <c:pt idx="266">
                  <c:v>46.965055529077411</c:v>
                </c:pt>
                <c:pt idx="267">
                  <c:v>46.965055529077411</c:v>
                </c:pt>
                <c:pt idx="268">
                  <c:v>46.965055529077411</c:v>
                </c:pt>
                <c:pt idx="269">
                  <c:v>46.965055529077411</c:v>
                </c:pt>
                <c:pt idx="270">
                  <c:v>46.965055529077411</c:v>
                </c:pt>
                <c:pt idx="271">
                  <c:v>46.965055529077411</c:v>
                </c:pt>
                <c:pt idx="272">
                  <c:v>46.965055529077411</c:v>
                </c:pt>
                <c:pt idx="273">
                  <c:v>89.734800765303333</c:v>
                </c:pt>
                <c:pt idx="274">
                  <c:v>89.734800765303333</c:v>
                </c:pt>
                <c:pt idx="275">
                  <c:v>89.734800765303333</c:v>
                </c:pt>
                <c:pt idx="276">
                  <c:v>89.734800765303333</c:v>
                </c:pt>
                <c:pt idx="277">
                  <c:v>89.734800765303333</c:v>
                </c:pt>
                <c:pt idx="278">
                  <c:v>89.734800765303333</c:v>
                </c:pt>
                <c:pt idx="279">
                  <c:v>89.734800765303333</c:v>
                </c:pt>
                <c:pt idx="280">
                  <c:v>89.734800765303333</c:v>
                </c:pt>
                <c:pt idx="281">
                  <c:v>89.734800765303333</c:v>
                </c:pt>
                <c:pt idx="282">
                  <c:v>89.734800765303333</c:v>
                </c:pt>
                <c:pt idx="283">
                  <c:v>89.734800765303333</c:v>
                </c:pt>
                <c:pt idx="284">
                  <c:v>89.734800765303333</c:v>
                </c:pt>
                <c:pt idx="285">
                  <c:v>89.734800765303333</c:v>
                </c:pt>
                <c:pt idx="286">
                  <c:v>89.734800765303333</c:v>
                </c:pt>
                <c:pt idx="287">
                  <c:v>89.734800765303333</c:v>
                </c:pt>
                <c:pt idx="288">
                  <c:v>89.734800765303333</c:v>
                </c:pt>
                <c:pt idx="289">
                  <c:v>89.734800765303333</c:v>
                </c:pt>
                <c:pt idx="290">
                  <c:v>89.734800765303333</c:v>
                </c:pt>
                <c:pt idx="291">
                  <c:v>89.734800765303333</c:v>
                </c:pt>
                <c:pt idx="292">
                  <c:v>89.734800765303333</c:v>
                </c:pt>
                <c:pt idx="293">
                  <c:v>89.734800765303333</c:v>
                </c:pt>
                <c:pt idx="294">
                  <c:v>89.734800765303333</c:v>
                </c:pt>
                <c:pt idx="295">
                  <c:v>89.734800765303333</c:v>
                </c:pt>
                <c:pt idx="296">
                  <c:v>89.734800765303333</c:v>
                </c:pt>
                <c:pt idx="297">
                  <c:v>89.734800765303333</c:v>
                </c:pt>
                <c:pt idx="298">
                  <c:v>89.734800765303333</c:v>
                </c:pt>
                <c:pt idx="299">
                  <c:v>89.734800765303333</c:v>
                </c:pt>
                <c:pt idx="300">
                  <c:v>89.734800765303333</c:v>
                </c:pt>
                <c:pt idx="301">
                  <c:v>89.734800765303333</c:v>
                </c:pt>
                <c:pt idx="302">
                  <c:v>89.734800765303333</c:v>
                </c:pt>
                <c:pt idx="303">
                  <c:v>112.02604617689678</c:v>
                </c:pt>
                <c:pt idx="304">
                  <c:v>112.02604617689678</c:v>
                </c:pt>
                <c:pt idx="305">
                  <c:v>112.02604617689678</c:v>
                </c:pt>
                <c:pt idx="306">
                  <c:v>112.02604617689678</c:v>
                </c:pt>
                <c:pt idx="307">
                  <c:v>112.02604617689678</c:v>
                </c:pt>
                <c:pt idx="308">
                  <c:v>112.02604617689678</c:v>
                </c:pt>
                <c:pt idx="309">
                  <c:v>112.02604617689678</c:v>
                </c:pt>
                <c:pt idx="310">
                  <c:v>112.02604617689678</c:v>
                </c:pt>
                <c:pt idx="311">
                  <c:v>112.02604617689678</c:v>
                </c:pt>
                <c:pt idx="312">
                  <c:v>112.02604617689678</c:v>
                </c:pt>
                <c:pt idx="313">
                  <c:v>112.02604617689678</c:v>
                </c:pt>
                <c:pt idx="314">
                  <c:v>112.02604617689678</c:v>
                </c:pt>
                <c:pt idx="315">
                  <c:v>112.02604617689678</c:v>
                </c:pt>
                <c:pt idx="316">
                  <c:v>112.02604617689678</c:v>
                </c:pt>
                <c:pt idx="317">
                  <c:v>112.02604617689678</c:v>
                </c:pt>
                <c:pt idx="318">
                  <c:v>112.02604617689678</c:v>
                </c:pt>
                <c:pt idx="319">
                  <c:v>112.02604617689678</c:v>
                </c:pt>
                <c:pt idx="320">
                  <c:v>112.02604617689678</c:v>
                </c:pt>
                <c:pt idx="321">
                  <c:v>112.02604617689678</c:v>
                </c:pt>
                <c:pt idx="322">
                  <c:v>112.02604617689678</c:v>
                </c:pt>
                <c:pt idx="323">
                  <c:v>112.02604617689678</c:v>
                </c:pt>
                <c:pt idx="324">
                  <c:v>112.02604617689678</c:v>
                </c:pt>
                <c:pt idx="325">
                  <c:v>112.02604617689678</c:v>
                </c:pt>
                <c:pt idx="326">
                  <c:v>112.02604617689678</c:v>
                </c:pt>
                <c:pt idx="327">
                  <c:v>112.02604617689678</c:v>
                </c:pt>
                <c:pt idx="328">
                  <c:v>112.02604617689678</c:v>
                </c:pt>
                <c:pt idx="329">
                  <c:v>112.02604617689678</c:v>
                </c:pt>
                <c:pt idx="330">
                  <c:v>112.02604617689678</c:v>
                </c:pt>
                <c:pt idx="331">
                  <c:v>112.02604617689678</c:v>
                </c:pt>
                <c:pt idx="332">
                  <c:v>112.02604617689678</c:v>
                </c:pt>
                <c:pt idx="333">
                  <c:v>112.02604617689678</c:v>
                </c:pt>
                <c:pt idx="334">
                  <c:v>124.98280708097418</c:v>
                </c:pt>
                <c:pt idx="335">
                  <c:v>124.98280708097418</c:v>
                </c:pt>
                <c:pt idx="336" formatCode="0">
                  <c:v>124.98280708097418</c:v>
                </c:pt>
                <c:pt idx="337" formatCode="0">
                  <c:v>124.98280708097418</c:v>
                </c:pt>
                <c:pt idx="338" formatCode="0">
                  <c:v>124.98280708097418</c:v>
                </c:pt>
                <c:pt idx="339" formatCode="0">
                  <c:v>124.98280708097418</c:v>
                </c:pt>
                <c:pt idx="340" formatCode="0">
                  <c:v>124.98280708097418</c:v>
                </c:pt>
                <c:pt idx="341" formatCode="0">
                  <c:v>124.98280708097418</c:v>
                </c:pt>
                <c:pt idx="342" formatCode="0">
                  <c:v>124.98280708097418</c:v>
                </c:pt>
                <c:pt idx="343" formatCode="0">
                  <c:v>124.98280708097418</c:v>
                </c:pt>
                <c:pt idx="344" formatCode="0">
                  <c:v>124.98280708097418</c:v>
                </c:pt>
                <c:pt idx="345" formatCode="0">
                  <c:v>124.98280708097418</c:v>
                </c:pt>
                <c:pt idx="346" formatCode="0">
                  <c:v>124.98280708097418</c:v>
                </c:pt>
                <c:pt idx="347" formatCode="0">
                  <c:v>124.98280708097418</c:v>
                </c:pt>
                <c:pt idx="348" formatCode="0">
                  <c:v>124.98280708097418</c:v>
                </c:pt>
                <c:pt idx="349" formatCode="0">
                  <c:v>124.98280708097418</c:v>
                </c:pt>
                <c:pt idx="350" formatCode="0">
                  <c:v>124.98280708097418</c:v>
                </c:pt>
                <c:pt idx="351" formatCode="0">
                  <c:v>124.98280708097418</c:v>
                </c:pt>
                <c:pt idx="352" formatCode="0">
                  <c:v>124.98280708097418</c:v>
                </c:pt>
                <c:pt idx="353" formatCode="0">
                  <c:v>124.98280708097418</c:v>
                </c:pt>
                <c:pt idx="354" formatCode="0">
                  <c:v>124.98280708097418</c:v>
                </c:pt>
                <c:pt idx="355" formatCode="0">
                  <c:v>124.98280708097418</c:v>
                </c:pt>
                <c:pt idx="356" formatCode="0">
                  <c:v>124.98280708097418</c:v>
                </c:pt>
                <c:pt idx="357" formatCode="0">
                  <c:v>124.98280708097418</c:v>
                </c:pt>
                <c:pt idx="358" formatCode="0">
                  <c:v>124.98280708097418</c:v>
                </c:pt>
                <c:pt idx="359" formatCode="0">
                  <c:v>124.98280708097418</c:v>
                </c:pt>
                <c:pt idx="360" formatCode="0">
                  <c:v>124.98280708097418</c:v>
                </c:pt>
                <c:pt idx="361" formatCode="0">
                  <c:v>124.98280708097418</c:v>
                </c:pt>
                <c:pt idx="362" formatCode="0">
                  <c:v>124.98280708097418</c:v>
                </c:pt>
                <c:pt idx="363" formatCode="0">
                  <c:v>124.98280708097418</c:v>
                </c:pt>
                <c:pt idx="364" formatCode="0">
                  <c:v>124.98280708097418</c:v>
                </c:pt>
                <c:pt idx="365">
                  <c:v>122.23474632144273</c:v>
                </c:pt>
                <c:pt idx="366">
                  <c:v>122.23474632144273</c:v>
                </c:pt>
                <c:pt idx="367">
                  <c:v>122.23474632144273</c:v>
                </c:pt>
                <c:pt idx="368">
                  <c:v>122.23474632144273</c:v>
                </c:pt>
                <c:pt idx="369">
                  <c:v>122.23474632144273</c:v>
                </c:pt>
                <c:pt idx="370">
                  <c:v>122.23474632144273</c:v>
                </c:pt>
                <c:pt idx="371">
                  <c:v>122.23474632144273</c:v>
                </c:pt>
                <c:pt idx="372">
                  <c:v>122.23474632144273</c:v>
                </c:pt>
                <c:pt idx="373">
                  <c:v>122.23474632144273</c:v>
                </c:pt>
                <c:pt idx="374">
                  <c:v>122.23474632144273</c:v>
                </c:pt>
                <c:pt idx="375">
                  <c:v>122.23474632144273</c:v>
                </c:pt>
                <c:pt idx="376">
                  <c:v>122.23474632144273</c:v>
                </c:pt>
                <c:pt idx="377">
                  <c:v>122.23474632144273</c:v>
                </c:pt>
                <c:pt idx="378">
                  <c:v>122.23474632144273</c:v>
                </c:pt>
                <c:pt idx="379">
                  <c:v>122.23474632144273</c:v>
                </c:pt>
                <c:pt idx="380">
                  <c:v>122.23474632144273</c:v>
                </c:pt>
                <c:pt idx="381">
                  <c:v>122.23474632144273</c:v>
                </c:pt>
                <c:pt idx="382">
                  <c:v>122.23474632144273</c:v>
                </c:pt>
                <c:pt idx="383">
                  <c:v>122.23474632144273</c:v>
                </c:pt>
                <c:pt idx="384">
                  <c:v>122.23474632144273</c:v>
                </c:pt>
                <c:pt idx="385" formatCode="0">
                  <c:v>122.23474632144273</c:v>
                </c:pt>
                <c:pt idx="386" formatCode="0">
                  <c:v>122.23474632144273</c:v>
                </c:pt>
                <c:pt idx="387" formatCode="0">
                  <c:v>122.23474632144273</c:v>
                </c:pt>
                <c:pt idx="388" formatCode="0">
                  <c:v>122.23474632144273</c:v>
                </c:pt>
                <c:pt idx="389" formatCode="0">
                  <c:v>122.23474632144273</c:v>
                </c:pt>
                <c:pt idx="390" formatCode="0">
                  <c:v>122.23474632144273</c:v>
                </c:pt>
                <c:pt idx="391" formatCode="0">
                  <c:v>122.23474632144273</c:v>
                </c:pt>
                <c:pt idx="392" formatCode="0">
                  <c:v>122.23474632144273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2'!$G$4:$G$396</c:f>
              <c:numCache>
                <c:formatCode>0</c:formatCode>
                <c:ptCount val="393"/>
                <c:pt idx="0">
                  <c:v>55.577880709999775</c:v>
                </c:pt>
                <c:pt idx="1">
                  <c:v>87.043671870000537</c:v>
                </c:pt>
                <c:pt idx="2">
                  <c:v>107.54224033399969</c:v>
                </c:pt>
                <c:pt idx="3">
                  <c:v>122.07452576097486</c:v>
                </c:pt>
                <c:pt idx="4">
                  <c:v>122.07452576097486</c:v>
                </c:pt>
                <c:pt idx="5">
                  <c:v>122.07452576097486</c:v>
                </c:pt>
                <c:pt idx="6">
                  <c:v>122.07452576097486</c:v>
                </c:pt>
                <c:pt idx="7">
                  <c:v>122.07452576097486</c:v>
                </c:pt>
                <c:pt idx="8">
                  <c:v>122.07452576097486</c:v>
                </c:pt>
                <c:pt idx="9">
                  <c:v>101.45426819199965</c:v>
                </c:pt>
                <c:pt idx="10">
                  <c:v>97.397172722000221</c:v>
                </c:pt>
                <c:pt idx="11">
                  <c:v>122.07452576097486</c:v>
                </c:pt>
                <c:pt idx="12">
                  <c:v>122.07452576097486</c:v>
                </c:pt>
                <c:pt idx="13">
                  <c:v>122.07452576097486</c:v>
                </c:pt>
                <c:pt idx="14">
                  <c:v>122.07452576097486</c:v>
                </c:pt>
                <c:pt idx="15">
                  <c:v>122.07452576097486</c:v>
                </c:pt>
                <c:pt idx="16">
                  <c:v>122.07452576097486</c:v>
                </c:pt>
                <c:pt idx="17">
                  <c:v>122.07452576097486</c:v>
                </c:pt>
                <c:pt idx="18">
                  <c:v>122.07452576097486</c:v>
                </c:pt>
                <c:pt idx="19">
                  <c:v>101.98508724999994</c:v>
                </c:pt>
                <c:pt idx="20">
                  <c:v>101.95417584400026</c:v>
                </c:pt>
                <c:pt idx="21">
                  <c:v>92.337894834000153</c:v>
                </c:pt>
                <c:pt idx="22">
                  <c:v>89.519695271999623</c:v>
                </c:pt>
                <c:pt idx="23">
                  <c:v>88.790611620000433</c:v>
                </c:pt>
                <c:pt idx="24">
                  <c:v>82.884872703999775</c:v>
                </c:pt>
                <c:pt idx="25">
                  <c:v>80.281867278000234</c:v>
                </c:pt>
                <c:pt idx="26">
                  <c:v>87.995253632000299</c:v>
                </c:pt>
                <c:pt idx="27">
                  <c:v>84.778273327999742</c:v>
                </c:pt>
                <c:pt idx="28">
                  <c:v>78.569219625999835</c:v>
                </c:pt>
                <c:pt idx="29">
                  <c:v>78.729144272000468</c:v>
                </c:pt>
                <c:pt idx="30">
                  <c:v>77.853596935999249</c:v>
                </c:pt>
                <c:pt idx="31">
                  <c:v>84.025676752000606</c:v>
                </c:pt>
                <c:pt idx="32">
                  <c:v>98.162687485999825</c:v>
                </c:pt>
                <c:pt idx="33">
                  <c:v>110.56319259600016</c:v>
                </c:pt>
                <c:pt idx="34">
                  <c:v>106.18936470199955</c:v>
                </c:pt>
                <c:pt idx="35">
                  <c:v>96.102246392000438</c:v>
                </c:pt>
                <c:pt idx="36">
                  <c:v>93.588625871999525</c:v>
                </c:pt>
                <c:pt idx="37">
                  <c:v>93.382853536000553</c:v>
                </c:pt>
                <c:pt idx="38">
                  <c:v>91.335976969999876</c:v>
                </c:pt>
                <c:pt idx="39">
                  <c:v>116.33127781000009</c:v>
                </c:pt>
                <c:pt idx="40">
                  <c:v>87.209041061999955</c:v>
                </c:pt>
                <c:pt idx="41">
                  <c:v>93.842022537999611</c:v>
                </c:pt>
                <c:pt idx="42">
                  <c:v>77.111101530000383</c:v>
                </c:pt>
                <c:pt idx="43">
                  <c:v>80.14274674799988</c:v>
                </c:pt>
                <c:pt idx="44">
                  <c:v>70.557616206000262</c:v>
                </c:pt>
                <c:pt idx="45">
                  <c:v>67.843051219999168</c:v>
                </c:pt>
                <c:pt idx="46">
                  <c:v>89.068449022000422</c:v>
                </c:pt>
                <c:pt idx="47">
                  <c:v>68.425539755999637</c:v>
                </c:pt>
                <c:pt idx="48">
                  <c:v>70.426230386000228</c:v>
                </c:pt>
                <c:pt idx="49">
                  <c:v>69.120999780000616</c:v>
                </c:pt>
                <c:pt idx="50">
                  <c:v>65.557339009999964</c:v>
                </c:pt>
                <c:pt idx="51">
                  <c:v>92.618067891999743</c:v>
                </c:pt>
                <c:pt idx="52">
                  <c:v>72.624456459999564</c:v>
                </c:pt>
                <c:pt idx="53">
                  <c:v>91.763044690000683</c:v>
                </c:pt>
                <c:pt idx="54">
                  <c:v>92.737862681999772</c:v>
                </c:pt>
                <c:pt idx="55">
                  <c:v>87.912533190000062</c:v>
                </c:pt>
                <c:pt idx="56">
                  <c:v>84.939549743999819</c:v>
                </c:pt>
                <c:pt idx="57">
                  <c:v>91.524458749999582</c:v>
                </c:pt>
                <c:pt idx="58">
                  <c:v>88.349820120000757</c:v>
                </c:pt>
                <c:pt idx="59">
                  <c:v>50.346269123999868</c:v>
                </c:pt>
                <c:pt idx="60">
                  <c:v>104.52855092400009</c:v>
                </c:pt>
                <c:pt idx="61">
                  <c:v>68.394094653999218</c:v>
                </c:pt>
                <c:pt idx="62">
                  <c:v>70.399811476000181</c:v>
                </c:pt>
                <c:pt idx="63">
                  <c:v>68.111350422000243</c:v>
                </c:pt>
                <c:pt idx="64">
                  <c:v>61.262930777999557</c:v>
                </c:pt>
                <c:pt idx="65">
                  <c:v>52.585938492000203</c:v>
                </c:pt>
                <c:pt idx="66">
                  <c:v>60.945289219999836</c:v>
                </c:pt>
                <c:pt idx="67">
                  <c:v>68.991165410000264</c:v>
                </c:pt>
                <c:pt idx="68">
                  <c:v>50.230958724000125</c:v>
                </c:pt>
                <c:pt idx="69">
                  <c:v>48.384794138000359</c:v>
                </c:pt>
                <c:pt idx="70">
                  <c:v>60.112869601999584</c:v>
                </c:pt>
                <c:pt idx="71">
                  <c:v>47.283735300000096</c:v>
                </c:pt>
                <c:pt idx="72">
                  <c:v>57.057085407999821</c:v>
                </c:pt>
                <c:pt idx="73">
                  <c:v>48.912813255999907</c:v>
                </c:pt>
                <c:pt idx="74">
                  <c:v>54.177635689999988</c:v>
                </c:pt>
                <c:pt idx="75">
                  <c:v>41.687413700000654</c:v>
                </c:pt>
                <c:pt idx="76">
                  <c:v>42.949923417999209</c:v>
                </c:pt>
                <c:pt idx="77">
                  <c:v>49.264046782000349</c:v>
                </c:pt>
                <c:pt idx="78">
                  <c:v>39.240910387999854</c:v>
                </c:pt>
                <c:pt idx="79">
                  <c:v>35.621072822000272</c:v>
                </c:pt>
                <c:pt idx="80">
                  <c:v>38.637712047999507</c:v>
                </c:pt>
                <c:pt idx="81">
                  <c:v>45.580778726000652</c:v>
                </c:pt>
                <c:pt idx="82">
                  <c:v>25.275467405999755</c:v>
                </c:pt>
                <c:pt idx="83">
                  <c:v>37.939975529999828</c:v>
                </c:pt>
                <c:pt idx="84">
                  <c:v>45.967260284000631</c:v>
                </c:pt>
                <c:pt idx="85">
                  <c:v>36.408935001999112</c:v>
                </c:pt>
                <c:pt idx="86">
                  <c:v>38.008882802000542</c:v>
                </c:pt>
                <c:pt idx="87">
                  <c:v>31.607246863999666</c:v>
                </c:pt>
                <c:pt idx="88">
                  <c:v>65.670594078000022</c:v>
                </c:pt>
                <c:pt idx="89">
                  <c:v>47.889841462000092</c:v>
                </c:pt>
                <c:pt idx="90">
                  <c:v>34.561846632000112</c:v>
                </c:pt>
                <c:pt idx="91">
                  <c:v>37.44959208399964</c:v>
                </c:pt>
                <c:pt idx="92">
                  <c:v>27.259807492000633</c:v>
                </c:pt>
                <c:pt idx="93">
                  <c:v>57.156915550000072</c:v>
                </c:pt>
                <c:pt idx="94">
                  <c:v>54.318371110000129</c:v>
                </c:pt>
                <c:pt idx="95">
                  <c:v>55.656618377999621</c:v>
                </c:pt>
                <c:pt idx="96">
                  <c:v>39.90473734600004</c:v>
                </c:pt>
                <c:pt idx="97">
                  <c:v>44.98466751600003</c:v>
                </c:pt>
                <c:pt idx="98">
                  <c:v>52.491749465999824</c:v>
                </c:pt>
                <c:pt idx="99">
                  <c:v>85.542420404000197</c:v>
                </c:pt>
                <c:pt idx="100">
                  <c:v>57.381332081999481</c:v>
                </c:pt>
                <c:pt idx="101">
                  <c:v>93.707607060000697</c:v>
                </c:pt>
                <c:pt idx="102">
                  <c:v>107.31133785069035</c:v>
                </c:pt>
                <c:pt idx="103">
                  <c:v>74.0387582999996</c:v>
                </c:pt>
                <c:pt idx="104">
                  <c:v>66.372392640000683</c:v>
                </c:pt>
                <c:pt idx="105">
                  <c:v>107.31133785069035</c:v>
                </c:pt>
                <c:pt idx="106">
                  <c:v>67.443566308000342</c:v>
                </c:pt>
                <c:pt idx="107">
                  <c:v>71.798703447999884</c:v>
                </c:pt>
                <c:pt idx="108">
                  <c:v>75.64639052800014</c:v>
                </c:pt>
                <c:pt idx="109">
                  <c:v>57.76731123799992</c:v>
                </c:pt>
                <c:pt idx="110">
                  <c:v>47.559131131999699</c:v>
                </c:pt>
                <c:pt idx="111">
                  <c:v>45.512632126000092</c:v>
                </c:pt>
                <c:pt idx="112">
                  <c:v>40.99225245999974</c:v>
                </c:pt>
                <c:pt idx="113">
                  <c:v>64.456822310000149</c:v>
                </c:pt>
                <c:pt idx="114">
                  <c:v>67.479620878000006</c:v>
                </c:pt>
                <c:pt idx="115">
                  <c:v>35.134676860000297</c:v>
                </c:pt>
                <c:pt idx="116">
                  <c:v>66.537605583999778</c:v>
                </c:pt>
                <c:pt idx="117">
                  <c:v>61.304498284000104</c:v>
                </c:pt>
                <c:pt idx="118">
                  <c:v>62.03119452999983</c:v>
                </c:pt>
                <c:pt idx="119">
                  <c:v>42.572773130000257</c:v>
                </c:pt>
                <c:pt idx="120">
                  <c:v>40.376535897999958</c:v>
                </c:pt>
                <c:pt idx="121">
                  <c:v>62.39815031799958</c:v>
                </c:pt>
                <c:pt idx="122">
                  <c:v>49.963671258000204</c:v>
                </c:pt>
                <c:pt idx="123">
                  <c:v>48.788967280000534</c:v>
                </c:pt>
                <c:pt idx="124">
                  <c:v>64.975606035999192</c:v>
                </c:pt>
                <c:pt idx="125">
                  <c:v>67.089556183946655</c:v>
                </c:pt>
                <c:pt idx="126">
                  <c:v>31.818615683999667</c:v>
                </c:pt>
                <c:pt idx="127">
                  <c:v>32.083742932000355</c:v>
                </c:pt>
                <c:pt idx="128">
                  <c:v>34.522308751999724</c:v>
                </c:pt>
                <c:pt idx="129">
                  <c:v>43.637513102000021</c:v>
                </c:pt>
                <c:pt idx="130">
                  <c:v>55.615623654000096</c:v>
                </c:pt>
                <c:pt idx="131">
                  <c:v>32.364342644000189</c:v>
                </c:pt>
                <c:pt idx="132">
                  <c:v>25.492739110000336</c:v>
                </c:pt>
                <c:pt idx="133">
                  <c:v>47.710623641999568</c:v>
                </c:pt>
                <c:pt idx="134">
                  <c:v>18.72301255599961</c:v>
                </c:pt>
                <c:pt idx="135">
                  <c:v>4.855308974000045</c:v>
                </c:pt>
                <c:pt idx="136">
                  <c:v>42.875751320000482</c:v>
                </c:pt>
                <c:pt idx="137">
                  <c:v>30.117699382000385</c:v>
                </c:pt>
                <c:pt idx="138">
                  <c:v>28.704467371999961</c:v>
                </c:pt>
                <c:pt idx="139">
                  <c:v>16.375677109999462</c:v>
                </c:pt>
                <c:pt idx="140">
                  <c:v>42.369094168000089</c:v>
                </c:pt>
                <c:pt idx="141">
                  <c:v>25.263739727999798</c:v>
                </c:pt>
                <c:pt idx="142">
                  <c:v>16.768126220000116</c:v>
                </c:pt>
                <c:pt idx="143">
                  <c:v>24.697495263999787</c:v>
                </c:pt>
                <c:pt idx="144">
                  <c:v>23.064919642000088</c:v>
                </c:pt>
                <c:pt idx="145">
                  <c:v>20.269577129999934</c:v>
                </c:pt>
                <c:pt idx="146">
                  <c:v>29.316554212000717</c:v>
                </c:pt>
                <c:pt idx="147">
                  <c:v>34.744246739999923</c:v>
                </c:pt>
                <c:pt idx="148">
                  <c:v>31.417335347999586</c:v>
                </c:pt>
                <c:pt idx="149">
                  <c:v>47.25711161599979</c:v>
                </c:pt>
                <c:pt idx="150">
                  <c:v>17.630889559999915</c:v>
                </c:pt>
                <c:pt idx="151">
                  <c:v>29.495132564600013</c:v>
                </c:pt>
                <c:pt idx="152">
                  <c:v>29.495132564600013</c:v>
                </c:pt>
                <c:pt idx="153">
                  <c:v>22.375748725999607</c:v>
                </c:pt>
                <c:pt idx="154">
                  <c:v>19.180821824000255</c:v>
                </c:pt>
                <c:pt idx="155">
                  <c:v>20.96264235000011</c:v>
                </c:pt>
                <c:pt idx="156">
                  <c:v>29.495132564600013</c:v>
                </c:pt>
                <c:pt idx="157">
                  <c:v>29.495132564600013</c:v>
                </c:pt>
                <c:pt idx="158">
                  <c:v>10.452418350000272</c:v>
                </c:pt>
                <c:pt idx="159">
                  <c:v>29.495132564600013</c:v>
                </c:pt>
                <c:pt idx="160">
                  <c:v>3.5974873880000224</c:v>
                </c:pt>
                <c:pt idx="161">
                  <c:v>25.262630490000021</c:v>
                </c:pt>
                <c:pt idx="162">
                  <c:v>16.863148058000085</c:v>
                </c:pt>
                <c:pt idx="163">
                  <c:v>12.64196985199958</c:v>
                </c:pt>
                <c:pt idx="164">
                  <c:v>18.813900324000482</c:v>
                </c:pt>
                <c:pt idx="165">
                  <c:v>29.495132564600013</c:v>
                </c:pt>
                <c:pt idx="166">
                  <c:v>1.0058903679999991</c:v>
                </c:pt>
                <c:pt idx="167">
                  <c:v>4.4931087440001232</c:v>
                </c:pt>
                <c:pt idx="168">
                  <c:v>16.20269827999968</c:v>
                </c:pt>
                <c:pt idx="169">
                  <c:v>8.5069737639999694</c:v>
                </c:pt>
                <c:pt idx="170">
                  <c:v>11.65973510600017</c:v>
                </c:pt>
                <c:pt idx="171">
                  <c:v>3.5801353179997135</c:v>
                </c:pt>
                <c:pt idx="172">
                  <c:v>11.501396654000299</c:v>
                </c:pt>
                <c:pt idx="173">
                  <c:v>29.495132564600013</c:v>
                </c:pt>
                <c:pt idx="174">
                  <c:v>3.1561152319998356</c:v>
                </c:pt>
                <c:pt idx="175">
                  <c:v>8.6868206500006853</c:v>
                </c:pt>
                <c:pt idx="176">
                  <c:v>15.672003331999582</c:v>
                </c:pt>
                <c:pt idx="177">
                  <c:v>13.390439215999722</c:v>
                </c:pt>
                <c:pt idx="178">
                  <c:v>1.52724735000064</c:v>
                </c:pt>
                <c:pt idx="179">
                  <c:v>7.6585041500001028</c:v>
                </c:pt>
                <c:pt idx="180">
                  <c:v>23.753820245999862</c:v>
                </c:pt>
                <c:pt idx="181">
                  <c:v>3.8168256220002226</c:v>
                </c:pt>
                <c:pt idx="182">
                  <c:v>1.4380734259992314</c:v>
                </c:pt>
                <c:pt idx="183">
                  <c:v>2.975847520000082</c:v>
                </c:pt>
                <c:pt idx="184">
                  <c:v>4.1446258560001583</c:v>
                </c:pt>
                <c:pt idx="185">
                  <c:v>14.927450494000192</c:v>
                </c:pt>
                <c:pt idx="186">
                  <c:v>18.209588883748388</c:v>
                </c:pt>
                <c:pt idx="187">
                  <c:v>4.3516992580000657</c:v>
                </c:pt>
                <c:pt idx="188">
                  <c:v>4.9573860239996579</c:v>
                </c:pt>
                <c:pt idx="189">
                  <c:v>7.6060317239999868</c:v>
                </c:pt>
                <c:pt idx="190">
                  <c:v>11.689617402</c:v>
                </c:pt>
                <c:pt idx="191">
                  <c:v>5.4022796820006693</c:v>
                </c:pt>
                <c:pt idx="192">
                  <c:v>16.487690755999655</c:v>
                </c:pt>
                <c:pt idx="193">
                  <c:v>7.0919091539998513</c:v>
                </c:pt>
                <c:pt idx="194">
                  <c:v>3.661566798000119</c:v>
                </c:pt>
                <c:pt idx="195">
                  <c:v>10.475100337999793</c:v>
                </c:pt>
                <c:pt idx="196">
                  <c:v>3.1593870580005476</c:v>
                </c:pt>
                <c:pt idx="197">
                  <c:v>0.45896479200006796</c:v>
                </c:pt>
                <c:pt idx="198">
                  <c:v>9.4797988639998785</c:v>
                </c:pt>
                <c:pt idx="199">
                  <c:v>7.8928468739995994</c:v>
                </c:pt>
                <c:pt idx="200">
                  <c:v>12.568396003999778</c:v>
                </c:pt>
                <c:pt idx="201">
                  <c:v>5.658252427999896</c:v>
                </c:pt>
                <c:pt idx="202">
                  <c:v>4.5894439959999778</c:v>
                </c:pt>
                <c:pt idx="203">
                  <c:v>2.9210418860007135</c:v>
                </c:pt>
                <c:pt idx="204">
                  <c:v>4.626087771999992</c:v>
                </c:pt>
                <c:pt idx="205">
                  <c:v>6.1624998199996499</c:v>
                </c:pt>
                <c:pt idx="206">
                  <c:v>1.9062715880004926</c:v>
                </c:pt>
                <c:pt idx="207">
                  <c:v>18.209588883748388</c:v>
                </c:pt>
                <c:pt idx="208">
                  <c:v>1.9350464739997406</c:v>
                </c:pt>
                <c:pt idx="209">
                  <c:v>18.209588883748388</c:v>
                </c:pt>
                <c:pt idx="210">
                  <c:v>17.370576209999832</c:v>
                </c:pt>
                <c:pt idx="211">
                  <c:v>10.939863956000016</c:v>
                </c:pt>
                <c:pt idx="212">
                  <c:v>8.206970124000323</c:v>
                </c:pt>
                <c:pt idx="213">
                  <c:v>18.052470175999915</c:v>
                </c:pt>
                <c:pt idx="214">
                  <c:v>10.010554954000334</c:v>
                </c:pt>
                <c:pt idx="215">
                  <c:v>12.942998063999433</c:v>
                </c:pt>
                <c:pt idx="216">
                  <c:v>9.2383161040006758</c:v>
                </c:pt>
                <c:pt idx="217">
                  <c:v>5.956177771999533</c:v>
                </c:pt>
                <c:pt idx="218">
                  <c:v>8.1167387440001608</c:v>
                </c:pt>
                <c:pt idx="219">
                  <c:v>12.103987826000184</c:v>
                </c:pt>
                <c:pt idx="220">
                  <c:v>16.91100437399945</c:v>
                </c:pt>
                <c:pt idx="221">
                  <c:v>23.816136999456674</c:v>
                </c:pt>
                <c:pt idx="222">
                  <c:v>9.2367546279999591</c:v>
                </c:pt>
                <c:pt idx="223">
                  <c:v>2.1625062840003837</c:v>
                </c:pt>
                <c:pt idx="224">
                  <c:v>1.5955005419996415</c:v>
                </c:pt>
                <c:pt idx="225">
                  <c:v>1.929082758000388</c:v>
                </c:pt>
                <c:pt idx="226">
                  <c:v>1.4055502099996002</c:v>
                </c:pt>
                <c:pt idx="227">
                  <c:v>0.36852824000048984</c:v>
                </c:pt>
                <c:pt idx="228">
                  <c:v>12.750772416000249</c:v>
                </c:pt>
                <c:pt idx="229">
                  <c:v>13.657197353999779</c:v>
                </c:pt>
                <c:pt idx="230">
                  <c:v>7.8491512639997936</c:v>
                </c:pt>
                <c:pt idx="231">
                  <c:v>5.1132767800000929</c:v>
                </c:pt>
                <c:pt idx="232">
                  <c:v>9.2812838220002014</c:v>
                </c:pt>
                <c:pt idx="233">
                  <c:v>16.838750676000075</c:v>
                </c:pt>
                <c:pt idx="234">
                  <c:v>9.4011935739992651</c:v>
                </c:pt>
                <c:pt idx="235">
                  <c:v>14.334016136000541</c:v>
                </c:pt>
                <c:pt idx="236">
                  <c:v>6.2679970279997912</c:v>
                </c:pt>
                <c:pt idx="237">
                  <c:v>6.1972966640001896</c:v>
                </c:pt>
                <c:pt idx="238">
                  <c:v>2.0169837979996506</c:v>
                </c:pt>
                <c:pt idx="239">
                  <c:v>12.939576510000126</c:v>
                </c:pt>
                <c:pt idx="240">
                  <c:v>4.2383000019998347</c:v>
                </c:pt>
                <c:pt idx="241">
                  <c:v>17.541421690000611</c:v>
                </c:pt>
                <c:pt idx="242">
                  <c:v>18.704515311999913</c:v>
                </c:pt>
                <c:pt idx="243">
                  <c:v>7.9476282499992852</c:v>
                </c:pt>
                <c:pt idx="244">
                  <c:v>20.167072540000685</c:v>
                </c:pt>
                <c:pt idx="245">
                  <c:v>8.2272621300000424</c:v>
                </c:pt>
                <c:pt idx="246">
                  <c:v>4.618792947999232</c:v>
                </c:pt>
                <c:pt idx="247">
                  <c:v>23.979947690000003</c:v>
                </c:pt>
                <c:pt idx="248">
                  <c:v>8.6178349180003195</c:v>
                </c:pt>
                <c:pt idx="249">
                  <c:v>11.772894552000514</c:v>
                </c:pt>
                <c:pt idx="250">
                  <c:v>7.8747849579994647</c:v>
                </c:pt>
                <c:pt idx="251">
                  <c:v>13.134850287999672</c:v>
                </c:pt>
                <c:pt idx="252">
                  <c:v>3.1997314180002765</c:v>
                </c:pt>
                <c:pt idx="253">
                  <c:v>7.489909994000441</c:v>
                </c:pt>
                <c:pt idx="254">
                  <c:v>7.0782381979996591</c:v>
                </c:pt>
                <c:pt idx="255">
                  <c:v>6.2584046580004333</c:v>
                </c:pt>
                <c:pt idx="256">
                  <c:v>16.927156399999777</c:v>
                </c:pt>
                <c:pt idx="257">
                  <c:v>8.1017168120000012</c:v>
                </c:pt>
                <c:pt idx="258">
                  <c:v>5.3093006480000877</c:v>
                </c:pt>
                <c:pt idx="259">
                  <c:v>9.2630509999999404</c:v>
                </c:pt>
                <c:pt idx="260">
                  <c:v>13.121949748000079</c:v>
                </c:pt>
                <c:pt idx="261">
                  <c:v>31.441332551999668</c:v>
                </c:pt>
                <c:pt idx="262">
                  <c:v>28.556591200000469</c:v>
                </c:pt>
                <c:pt idx="263">
                  <c:v>21.152104345999373</c:v>
                </c:pt>
                <c:pt idx="264">
                  <c:v>13.914616522000234</c:v>
                </c:pt>
                <c:pt idx="265">
                  <c:v>16.208384197999635</c:v>
                </c:pt>
                <c:pt idx="266">
                  <c:v>15.650725930000466</c:v>
                </c:pt>
                <c:pt idx="267">
                  <c:v>11.03848122400008</c:v>
                </c:pt>
                <c:pt idx="268">
                  <c:v>13.911933183999464</c:v>
                </c:pt>
                <c:pt idx="269">
                  <c:v>7.4580657020006473</c:v>
                </c:pt>
                <c:pt idx="270">
                  <c:v>31.727150849999934</c:v>
                </c:pt>
                <c:pt idx="271">
                  <c:v>9.2012166319993884</c:v>
                </c:pt>
                <c:pt idx="272">
                  <c:v>8.7855625760004763</c:v>
                </c:pt>
                <c:pt idx="273">
                  <c:v>8.2103473059999565</c:v>
                </c:pt>
                <c:pt idx="274">
                  <c:v>9.3651794860003115</c:v>
                </c:pt>
                <c:pt idx="275">
                  <c:v>14.113379666000116</c:v>
                </c:pt>
                <c:pt idx="276">
                  <c:v>9.9491037799998292</c:v>
                </c:pt>
                <c:pt idx="277">
                  <c:v>28.843987403999993</c:v>
                </c:pt>
                <c:pt idx="278">
                  <c:v>25.576473809999584</c:v>
                </c:pt>
                <c:pt idx="279">
                  <c:v>15.436841493999896</c:v>
                </c:pt>
                <c:pt idx="280">
                  <c:v>2.1950885600001566</c:v>
                </c:pt>
                <c:pt idx="281">
                  <c:v>10.758405394000391</c:v>
                </c:pt>
                <c:pt idx="282">
                  <c:v>27.18471618199926</c:v>
                </c:pt>
                <c:pt idx="283">
                  <c:v>21.372766288000523</c:v>
                </c:pt>
                <c:pt idx="284">
                  <c:v>33.457879177999544</c:v>
                </c:pt>
                <c:pt idx="285">
                  <c:v>32.093920494000201</c:v>
                </c:pt>
                <c:pt idx="286">
                  <c:v>18.139776781999796</c:v>
                </c:pt>
                <c:pt idx="287">
                  <c:v>7.7859623420007376</c:v>
                </c:pt>
                <c:pt idx="288">
                  <c:v>14.535573775999961</c:v>
                </c:pt>
                <c:pt idx="289">
                  <c:v>12.580275401999382</c:v>
                </c:pt>
                <c:pt idx="290">
                  <c:v>33.068154081999971</c:v>
                </c:pt>
                <c:pt idx="291">
                  <c:v>22.931885048000126</c:v>
                </c:pt>
                <c:pt idx="292">
                  <c:v>15.904532910000347</c:v>
                </c:pt>
                <c:pt idx="293">
                  <c:v>13.025878311999739</c:v>
                </c:pt>
                <c:pt idx="294">
                  <c:v>10.57376741600031</c:v>
                </c:pt>
                <c:pt idx="295">
                  <c:v>17.985621332000253</c:v>
                </c:pt>
                <c:pt idx="296">
                  <c:v>17.956019549999681</c:v>
                </c:pt>
                <c:pt idx="297">
                  <c:v>23.836756611999604</c:v>
                </c:pt>
                <c:pt idx="298">
                  <c:v>26.105798189999813</c:v>
                </c:pt>
                <c:pt idx="299">
                  <c:v>8.1135639680006904</c:v>
                </c:pt>
                <c:pt idx="300">
                  <c:v>3.4256280719995829</c:v>
                </c:pt>
                <c:pt idx="301">
                  <c:v>26.152670303999869</c:v>
                </c:pt>
                <c:pt idx="302">
                  <c:v>17.432545392000581</c:v>
                </c:pt>
                <c:pt idx="303">
                  <c:v>8.8544509540000451</c:v>
                </c:pt>
                <c:pt idx="304">
                  <c:v>31.234745385999865</c:v>
                </c:pt>
                <c:pt idx="305">
                  <c:v>27.489775494000138</c:v>
                </c:pt>
                <c:pt idx="306">
                  <c:v>6.640168649999687</c:v>
                </c:pt>
                <c:pt idx="307">
                  <c:v>14.456189891999545</c:v>
                </c:pt>
                <c:pt idx="308">
                  <c:v>14.707701754000245</c:v>
                </c:pt>
                <c:pt idx="309">
                  <c:v>28.234186062000102</c:v>
                </c:pt>
                <c:pt idx="310">
                  <c:v>24.086839598000438</c:v>
                </c:pt>
                <c:pt idx="311">
                  <c:v>37.908427159999526</c:v>
                </c:pt>
                <c:pt idx="312">
                  <c:v>75.787528893999863</c:v>
                </c:pt>
                <c:pt idx="313">
                  <c:v>112.02604617689678</c:v>
                </c:pt>
                <c:pt idx="314">
                  <c:v>106.06486796800039</c:v>
                </c:pt>
                <c:pt idx="315">
                  <c:v>61.569184114000187</c:v>
                </c:pt>
                <c:pt idx="316">
                  <c:v>98.005116379999322</c:v>
                </c:pt>
                <c:pt idx="317">
                  <c:v>101.76139547400032</c:v>
                </c:pt>
                <c:pt idx="318">
                  <c:v>74.413492190000255</c:v>
                </c:pt>
                <c:pt idx="319">
                  <c:v>49.984638545999779</c:v>
                </c:pt>
                <c:pt idx="320">
                  <c:v>61.124411660000057</c:v>
                </c:pt>
                <c:pt idx="321">
                  <c:v>55.687786108000267</c:v>
                </c:pt>
                <c:pt idx="322">
                  <c:v>60.014038807999576</c:v>
                </c:pt>
                <c:pt idx="323">
                  <c:v>43.888313440000069</c:v>
                </c:pt>
                <c:pt idx="324">
                  <c:v>45.149051252000262</c:v>
                </c:pt>
                <c:pt idx="325">
                  <c:v>112.02604617689678</c:v>
                </c:pt>
                <c:pt idx="326">
                  <c:v>36.160617945999505</c:v>
                </c:pt>
                <c:pt idx="327">
                  <c:v>36.19546463200053</c:v>
                </c:pt>
                <c:pt idx="328">
                  <c:v>60.816156899999754</c:v>
                </c:pt>
                <c:pt idx="329">
                  <c:v>66.296639185999865</c:v>
                </c:pt>
                <c:pt idx="330">
                  <c:v>41.25654523999993</c:v>
                </c:pt>
                <c:pt idx="331">
                  <c:v>45.083249121999515</c:v>
                </c:pt>
                <c:pt idx="332">
                  <c:v>89.630860876000924</c:v>
                </c:pt>
                <c:pt idx="333">
                  <c:v>80.858669753999109</c:v>
                </c:pt>
                <c:pt idx="334">
                  <c:v>107.01719805200038</c:v>
                </c:pt>
                <c:pt idx="335">
                  <c:v>106.73138875999985</c:v>
                </c:pt>
                <c:pt idx="336">
                  <c:v>124.19056760000058</c:v>
                </c:pt>
                <c:pt idx="337">
                  <c:v>119.25147284599919</c:v>
                </c:pt>
                <c:pt idx="338">
                  <c:v>120.05119129400025</c:v>
                </c:pt>
                <c:pt idx="339">
                  <c:v>105.57671850599999</c:v>
                </c:pt>
                <c:pt idx="340">
                  <c:v>98.755893232000162</c:v>
                </c:pt>
                <c:pt idx="341">
                  <c:v>99.806716161999802</c:v>
                </c:pt>
                <c:pt idx="342">
                  <c:v>89.057788776000649</c:v>
                </c:pt>
                <c:pt idx="343">
                  <c:v>97.746319657999436</c:v>
                </c:pt>
                <c:pt idx="344">
                  <c:v>91.451193731999965</c:v>
                </c:pt>
                <c:pt idx="345">
                  <c:v>99.354976072000142</c:v>
                </c:pt>
                <c:pt idx="346">
                  <c:v>81.710791740000388</c:v>
                </c:pt>
                <c:pt idx="347">
                  <c:v>77.973660599999278</c:v>
                </c:pt>
                <c:pt idx="348">
                  <c:v>81.400291526000757</c:v>
                </c:pt>
                <c:pt idx="349">
                  <c:v>81.138783311999532</c:v>
                </c:pt>
                <c:pt idx="350">
                  <c:v>93.616283954000266</c:v>
                </c:pt>
                <c:pt idx="351">
                  <c:v>74.600712667999915</c:v>
                </c:pt>
                <c:pt idx="352">
                  <c:v>60.50250124600025</c:v>
                </c:pt>
                <c:pt idx="353">
                  <c:v>56.853155999999871</c:v>
                </c:pt>
                <c:pt idx="354">
                  <c:v>86.302323279999484</c:v>
                </c:pt>
                <c:pt idx="355">
                  <c:v>93.464488322000363</c:v>
                </c:pt>
                <c:pt idx="356">
                  <c:v>71.189762038000012</c:v>
                </c:pt>
                <c:pt idx="357">
                  <c:v>75.819592997999592</c:v>
                </c:pt>
                <c:pt idx="358">
                  <c:v>73.803920154000323</c:v>
                </c:pt>
                <c:pt idx="359">
                  <c:v>88.085838406000491</c:v>
                </c:pt>
                <c:pt idx="360">
                  <c:v>76.303520011999368</c:v>
                </c:pt>
                <c:pt idx="361">
                  <c:v>74.452592027999998</c:v>
                </c:pt>
                <c:pt idx="362">
                  <c:v>75.976408010000327</c:v>
                </c:pt>
                <c:pt idx="363">
                  <c:v>62.36761392399977</c:v>
                </c:pt>
                <c:pt idx="364">
                  <c:v>65.397373878000082</c:v>
                </c:pt>
                <c:pt idx="365" formatCode="#,##0">
                  <c:v>60.79840409708504</c:v>
                </c:pt>
                <c:pt idx="366">
                  <c:v>57.911104097085037</c:v>
                </c:pt>
                <c:pt idx="367">
                  <c:v>46.575504097085037</c:v>
                </c:pt>
                <c:pt idx="368">
                  <c:v>60.29240409708504</c:v>
                </c:pt>
                <c:pt idx="369">
                  <c:v>76.642904097085037</c:v>
                </c:pt>
                <c:pt idx="370">
                  <c:v>84.364804097085027</c:v>
                </c:pt>
                <c:pt idx="371">
                  <c:v>87.508948378064218</c:v>
                </c:pt>
                <c:pt idx="372">
                  <c:v>91.649948378064224</c:v>
                </c:pt>
                <c:pt idx="373">
                  <c:v>73.06664837806423</c:v>
                </c:pt>
                <c:pt idx="374">
                  <c:v>52.443648378064232</c:v>
                </c:pt>
                <c:pt idx="375">
                  <c:v>48.125148378064225</c:v>
                </c:pt>
                <c:pt idx="376">
                  <c:v>65.436648378064234</c:v>
                </c:pt>
                <c:pt idx="377">
                  <c:v>53.521048378064222</c:v>
                </c:pt>
                <c:pt idx="378">
                  <c:v>113.93623266298647</c:v>
                </c:pt>
                <c:pt idx="379">
                  <c:v>122.23474632144273</c:v>
                </c:pt>
                <c:pt idx="380">
                  <c:v>122.23474632144273</c:v>
                </c:pt>
                <c:pt idx="381">
                  <c:v>122.23474632144273</c:v>
                </c:pt>
                <c:pt idx="382">
                  <c:v>122.23474632144273</c:v>
                </c:pt>
                <c:pt idx="383">
                  <c:v>122.23474632144273</c:v>
                </c:pt>
                <c:pt idx="384">
                  <c:v>122.23474632144273</c:v>
                </c:pt>
                <c:pt idx="385">
                  <c:v>94.80938106955675</c:v>
                </c:pt>
                <c:pt idx="386">
                  <c:v>94.92258106955677</c:v>
                </c:pt>
                <c:pt idx="387">
                  <c:v>111.93878106955674</c:v>
                </c:pt>
                <c:pt idx="388">
                  <c:v>105.22848106955675</c:v>
                </c:pt>
                <c:pt idx="389">
                  <c:v>87.534481069556747</c:v>
                </c:pt>
                <c:pt idx="390">
                  <c:v>108.49578106955674</c:v>
                </c:pt>
                <c:pt idx="391">
                  <c:v>122.23474632144273</c:v>
                </c:pt>
                <c:pt idx="392">
                  <c:v>122.23474632144273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095424"/>
        <c:axId val="302095032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5.1368070171689865E-4"/>
                  <c:y val="8.5801971603943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3.3261039113665412E-3"/>
                  <c:y val="1.2228077789488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202974628162991E-5"/>
                  <c:y val="1.4740904422520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6.237212474424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1.6490824022491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2.8205429545187116E-3"/>
                  <c:y val="8.3660073986814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395460065455E-3"/>
                  <c:y val="-2.1285469237605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3.2485817156166198E-2"/>
                  <c:y val="-1.124020914708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610896840063E-3"/>
                  <c:y val="-3.5407444148221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1.3888524351122606E-2"/>
                  <c:y val="-7.9401616299938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1.6203703703703703E-2"/>
                  <c:y val="-7.3063396719678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7.0269981516895225E-3"/>
                  <c:y val="8.390394114121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5.4274084124830389E-3"/>
                  <c:y val="-9.0776448219563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8"/>
              <c:layout>
                <c:manualLayout>
                  <c:x val="4.6296296296296294E-3"/>
                  <c:y val="-1.6510327513408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8.5520856704309513E-3"/>
                  <c:y val="1.4629962593258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-1.8091361374943465E-3"/>
                  <c:y val="9.3351933370533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2'!$I$4:$I$400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2'!$J$4:$J$396</c:f>
              <c:numCache>
                <c:formatCode>General</c:formatCode>
                <c:ptCount val="393"/>
                <c:pt idx="14">
                  <c:v>122.07452576097486</c:v>
                </c:pt>
                <c:pt idx="42">
                  <c:v>122.40636977029355</c:v>
                </c:pt>
                <c:pt idx="73">
                  <c:v>125.11974564249337</c:v>
                </c:pt>
                <c:pt idx="103">
                  <c:v>107.31133785069035</c:v>
                </c:pt>
                <c:pt idx="134">
                  <c:v>67.089556183946655</c:v>
                </c:pt>
                <c:pt idx="164">
                  <c:v>29.495132564600013</c:v>
                </c:pt>
                <c:pt idx="195">
                  <c:v>18.209588883748388</c:v>
                </c:pt>
                <c:pt idx="226">
                  <c:v>23.816136999456674</c:v>
                </c:pt>
                <c:pt idx="256">
                  <c:v>46.965055529077411</c:v>
                </c:pt>
                <c:pt idx="287">
                  <c:v>89.734800765303333</c:v>
                </c:pt>
                <c:pt idx="317">
                  <c:v>112.02604617689678</c:v>
                </c:pt>
                <c:pt idx="348">
                  <c:v>124.98280708097418</c:v>
                </c:pt>
                <c:pt idx="379">
                  <c:v>122.23474632144273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95424"/>
        <c:axId val="302095032"/>
      </c:barChart>
      <c:catAx>
        <c:axId val="302095424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2095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2095032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2095424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13281.7</c:v>
                </c:pt>
                <c:pt idx="1">
                  <c:v>13801.4</c:v>
                </c:pt>
                <c:pt idx="2">
                  <c:v>13963.7</c:v>
                </c:pt>
                <c:pt idx="3">
                  <c:v>14131.5</c:v>
                </c:pt>
                <c:pt idx="4">
                  <c:v>13746.7</c:v>
                </c:pt>
                <c:pt idx="5">
                  <c:v>12256.4</c:v>
                </c:pt>
                <c:pt idx="6">
                  <c:v>10936.1</c:v>
                </c:pt>
                <c:pt idx="7">
                  <c:v>10089.799999999999</c:v>
                </c:pt>
                <c:pt idx="8">
                  <c:v>9703.2000000000007</c:v>
                </c:pt>
                <c:pt idx="9">
                  <c:v>11121.6</c:v>
                </c:pt>
                <c:pt idx="10">
                  <c:v>13517</c:v>
                </c:pt>
                <c:pt idx="11">
                  <c:v>13015.3</c:v>
                </c:pt>
                <c:pt idx="12">
                  <c:v>13247.7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5478.9</c:v>
                </c:pt>
                <c:pt idx="1">
                  <c:v>5631.6</c:v>
                </c:pt>
                <c:pt idx="2">
                  <c:v>6949.4</c:v>
                </c:pt>
                <c:pt idx="3">
                  <c:v>6888.8</c:v>
                </c:pt>
                <c:pt idx="4">
                  <c:v>6417.2</c:v>
                </c:pt>
                <c:pt idx="5">
                  <c:v>5554.7</c:v>
                </c:pt>
                <c:pt idx="6">
                  <c:v>4856.8999999999996</c:v>
                </c:pt>
                <c:pt idx="7">
                  <c:v>4619.6000000000004</c:v>
                </c:pt>
                <c:pt idx="8">
                  <c:v>4371.6000000000004</c:v>
                </c:pt>
                <c:pt idx="9">
                  <c:v>4788.3</c:v>
                </c:pt>
                <c:pt idx="10">
                  <c:v>5336.3</c:v>
                </c:pt>
                <c:pt idx="11">
                  <c:v>5440.7</c:v>
                </c:pt>
                <c:pt idx="12">
                  <c:v>5524.0950000000003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094248"/>
        <c:axId val="302093856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F</c:v>
                  </c:pt>
                  <c:pt idx="1">
                    <c:v>M</c:v>
                  </c:pt>
                  <c:pt idx="2">
                    <c:v>A</c:v>
                  </c:pt>
                  <c:pt idx="3">
                    <c:v>M</c:v>
                  </c:pt>
                  <c:pt idx="4">
                    <c:v>J</c:v>
                  </c:pt>
                  <c:pt idx="5">
                    <c:v>J</c:v>
                  </c:pt>
                  <c:pt idx="6">
                    <c:v>A</c:v>
                  </c:pt>
                  <c:pt idx="7">
                    <c:v>S</c:v>
                  </c:pt>
                  <c:pt idx="8">
                    <c:v>O</c:v>
                  </c:pt>
                  <c:pt idx="9">
                    <c:v>N</c:v>
                  </c:pt>
                  <c:pt idx="10">
                    <c:v>D</c:v>
                  </c:pt>
                  <c:pt idx="11">
                    <c:v>E</c:v>
                  </c:pt>
                  <c:pt idx="12">
                    <c:v>F</c:v>
                  </c:pt>
                </c:lvl>
                <c:lvl>
                  <c:pt idx="11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10426.700000000001</c:v>
                </c:pt>
                <c:pt idx="1">
                  <c:v>10863.8</c:v>
                </c:pt>
                <c:pt idx="2">
                  <c:v>11392.9</c:v>
                </c:pt>
                <c:pt idx="3">
                  <c:v>11608.8</c:v>
                </c:pt>
                <c:pt idx="4">
                  <c:v>11080.9</c:v>
                </c:pt>
                <c:pt idx="5">
                  <c:v>9976.6</c:v>
                </c:pt>
                <c:pt idx="6">
                  <c:v>8897.1</c:v>
                </c:pt>
                <c:pt idx="7">
                  <c:v>8164.3</c:v>
                </c:pt>
                <c:pt idx="8">
                  <c:v>8040.8</c:v>
                </c:pt>
                <c:pt idx="9">
                  <c:v>8517.9</c:v>
                </c:pt>
                <c:pt idx="10">
                  <c:v>9077</c:v>
                </c:pt>
                <c:pt idx="11">
                  <c:v>9768.7999999999993</c:v>
                </c:pt>
                <c:pt idx="12">
                  <c:v>10246.200000000001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F</c:v>
                  </c:pt>
                  <c:pt idx="1">
                    <c:v>M</c:v>
                  </c:pt>
                  <c:pt idx="2">
                    <c:v>A</c:v>
                  </c:pt>
                  <c:pt idx="3">
                    <c:v>M</c:v>
                  </c:pt>
                  <c:pt idx="4">
                    <c:v>J</c:v>
                  </c:pt>
                  <c:pt idx="5">
                    <c:v>J</c:v>
                  </c:pt>
                  <c:pt idx="6">
                    <c:v>A</c:v>
                  </c:pt>
                  <c:pt idx="7">
                    <c:v>S</c:v>
                  </c:pt>
                  <c:pt idx="8">
                    <c:v>O</c:v>
                  </c:pt>
                  <c:pt idx="9">
                    <c:v>N</c:v>
                  </c:pt>
                  <c:pt idx="10">
                    <c:v>D</c:v>
                  </c:pt>
                  <c:pt idx="11">
                    <c:v>E</c:v>
                  </c:pt>
                  <c:pt idx="12">
                    <c:v>F</c:v>
                  </c:pt>
                </c:lvl>
                <c:lvl>
                  <c:pt idx="11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F</c:v>
                  </c:pt>
                  <c:pt idx="1">
                    <c:v>M</c:v>
                  </c:pt>
                  <c:pt idx="2">
                    <c:v>A</c:v>
                  </c:pt>
                  <c:pt idx="3">
                    <c:v>M</c:v>
                  </c:pt>
                  <c:pt idx="4">
                    <c:v>J</c:v>
                  </c:pt>
                  <c:pt idx="5">
                    <c:v>J</c:v>
                  </c:pt>
                  <c:pt idx="6">
                    <c:v>A</c:v>
                  </c:pt>
                  <c:pt idx="7">
                    <c:v>S</c:v>
                  </c:pt>
                  <c:pt idx="8">
                    <c:v>O</c:v>
                  </c:pt>
                  <c:pt idx="9">
                    <c:v>N</c:v>
                  </c:pt>
                  <c:pt idx="10">
                    <c:v>D</c:v>
                  </c:pt>
                  <c:pt idx="11">
                    <c:v>E</c:v>
                  </c:pt>
                  <c:pt idx="12">
                    <c:v>F</c:v>
                  </c:pt>
                </c:lvl>
                <c:lvl>
                  <c:pt idx="11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8201.5317109999996</c:v>
                </c:pt>
                <c:pt idx="1">
                  <c:v>8171.2895820000003</c:v>
                </c:pt>
                <c:pt idx="2">
                  <c:v>8002.4783509999997</c:v>
                </c:pt>
                <c:pt idx="3">
                  <c:v>8068.3502509999998</c:v>
                </c:pt>
                <c:pt idx="4">
                  <c:v>7504.6737370000001</c:v>
                </c:pt>
                <c:pt idx="5">
                  <c:v>6868.7604899999997</c:v>
                </c:pt>
                <c:pt idx="6">
                  <c:v>6036.3040380000002</c:v>
                </c:pt>
                <c:pt idx="7">
                  <c:v>5135.5098319999997</c:v>
                </c:pt>
                <c:pt idx="8">
                  <c:v>4708.038114</c:v>
                </c:pt>
                <c:pt idx="9">
                  <c:v>4403.8701209999999</c:v>
                </c:pt>
                <c:pt idx="10">
                  <c:v>4883.4119860000001</c:v>
                </c:pt>
                <c:pt idx="11">
                  <c:v>5398.2220399999997</c:v>
                </c:pt>
                <c:pt idx="12">
                  <c:v>5744.7655681614788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94248"/>
        <c:axId val="302093856"/>
      </c:lineChart>
      <c:catAx>
        <c:axId val="30209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2093856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02093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2094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9268292682926828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552845528455281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528455284552787E-2"/>
                  <c:y val="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284552845528488E-2"/>
                  <c:y val="0.2156862745098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7560975609756097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0.8</c:v>
                </c:pt>
                <c:pt idx="1">
                  <c:v>22</c:v>
                </c:pt>
                <c:pt idx="2">
                  <c:v>16.899999999999999</c:v>
                </c:pt>
                <c:pt idx="3">
                  <c:v>9.6</c:v>
                </c:pt>
                <c:pt idx="4">
                  <c:v>10.900000000000006</c:v>
                </c:pt>
                <c:pt idx="5">
                  <c:v>1</c:v>
                </c:pt>
                <c:pt idx="6">
                  <c:v>0.3</c:v>
                </c:pt>
                <c:pt idx="7">
                  <c:v>22.4</c:v>
                </c:pt>
                <c:pt idx="8">
                  <c:v>11.3</c:v>
                </c:pt>
                <c:pt idx="9">
                  <c:v>2.2000000000000002</c:v>
                </c:pt>
                <c:pt idx="10">
                  <c:v>1.1000000000000001</c:v>
                </c:pt>
                <c:pt idx="1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52.300000000000004</c:v>
                </c:pt>
                <c:pt idx="1">
                  <c:v>47.7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61.20000000000001</c:v>
                </c:pt>
                <c:pt idx="1">
                  <c:v>38.800000000000004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Mes_x000d_21/02/2018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8"/>
                  <c:y val="-5.751633986928104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008130081300801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48.699999999999996</c:v>
                </c:pt>
                <c:pt idx="1">
                  <c:v>51.3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6016260162601629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585365853658537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658536585365841"/>
                  <c:y val="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837398373983739"/>
                  <c:y val="4.2780299521383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3983739837398373"/>
                  <c:y val="8.1721784776902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8.04273583449126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0975622559375201"/>
                  <c:y val="4.4444444444444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3739837398373984"/>
                  <c:y val="-3.3986928104575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9.4308943089430899E-2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528455284552845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0.4</c:v>
                </c:pt>
                <c:pt idx="1">
                  <c:v>18.399999999999999</c:v>
                </c:pt>
                <c:pt idx="2">
                  <c:v>12.6</c:v>
                </c:pt>
                <c:pt idx="3">
                  <c:v>6</c:v>
                </c:pt>
                <c:pt idx="4">
                  <c:v>10.299999999999997</c:v>
                </c:pt>
                <c:pt idx="5">
                  <c:v>1</c:v>
                </c:pt>
                <c:pt idx="6">
                  <c:v>0.3</c:v>
                </c:pt>
                <c:pt idx="7">
                  <c:v>34.700000000000003</c:v>
                </c:pt>
                <c:pt idx="8">
                  <c:v>10.6</c:v>
                </c:pt>
                <c:pt idx="9">
                  <c:v>2.5</c:v>
                </c:pt>
                <c:pt idx="10">
                  <c:v>1.8</c:v>
                </c:pt>
                <c:pt idx="11">
                  <c:v>1.4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Histórico</a:t>
            </a:r>
          </a:p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12/02/2016</a:t>
            </a:r>
          </a:p>
        </c:rich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35.300000000000011</c:v>
                </c:pt>
                <c:pt idx="1">
                  <c:v>64.7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853657256257602"/>
                  <c:y val="-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2.8</c:v>
                </c:pt>
                <c:pt idx="1">
                  <c:v>15.3</c:v>
                </c:pt>
                <c:pt idx="2">
                  <c:v>4.3</c:v>
                </c:pt>
                <c:pt idx="3">
                  <c:v>3.6</c:v>
                </c:pt>
                <c:pt idx="4">
                  <c:v>8.6000000000000085</c:v>
                </c:pt>
                <c:pt idx="5">
                  <c:v>0.7</c:v>
                </c:pt>
                <c:pt idx="6">
                  <c:v>0.1</c:v>
                </c:pt>
                <c:pt idx="7">
                  <c:v>46.2</c:v>
                </c:pt>
                <c:pt idx="8">
                  <c:v>16.5</c:v>
                </c:pt>
                <c:pt idx="9">
                  <c:v>0.8</c:v>
                </c:pt>
                <c:pt idx="10">
                  <c:v>0</c:v>
                </c:pt>
                <c:pt idx="11">
                  <c:v>1.1000000000000001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1'!$B$94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38.499999999999993</c:v>
                </c:pt>
                <c:pt idx="1">
                  <c:v>43.4</c:v>
                </c:pt>
                <c:pt idx="2">
                  <c:v>41.29999999999999</c:v>
                </c:pt>
                <c:pt idx="3">
                  <c:v>37.500000000000007</c:v>
                </c:pt>
                <c:pt idx="4">
                  <c:v>32.200000000000003</c:v>
                </c:pt>
                <c:pt idx="5">
                  <c:v>31</c:v>
                </c:pt>
                <c:pt idx="6">
                  <c:v>30.6</c:v>
                </c:pt>
                <c:pt idx="7">
                  <c:v>29.9</c:v>
                </c:pt>
                <c:pt idx="8">
                  <c:v>26.799999999999997</c:v>
                </c:pt>
                <c:pt idx="9">
                  <c:v>27.299999999999997</c:v>
                </c:pt>
                <c:pt idx="10">
                  <c:v>34.199999999999996</c:v>
                </c:pt>
                <c:pt idx="11">
                  <c:v>38.499999999999993</c:v>
                </c:pt>
                <c:pt idx="12">
                  <c:v>38.800000000000004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1'!$B$95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61.500000000000007</c:v>
                </c:pt>
                <c:pt idx="1">
                  <c:v>56.6</c:v>
                </c:pt>
                <c:pt idx="2">
                  <c:v>58.70000000000001</c:v>
                </c:pt>
                <c:pt idx="3">
                  <c:v>62.499999999999993</c:v>
                </c:pt>
                <c:pt idx="4">
                  <c:v>67.8</c:v>
                </c:pt>
                <c:pt idx="5">
                  <c:v>69</c:v>
                </c:pt>
                <c:pt idx="6">
                  <c:v>69.400000000000006</c:v>
                </c:pt>
                <c:pt idx="7">
                  <c:v>70.099999999999994</c:v>
                </c:pt>
                <c:pt idx="8">
                  <c:v>73.2</c:v>
                </c:pt>
                <c:pt idx="9">
                  <c:v>72.7</c:v>
                </c:pt>
                <c:pt idx="10">
                  <c:v>65.800000000000011</c:v>
                </c:pt>
                <c:pt idx="11">
                  <c:v>61.500000000000007</c:v>
                </c:pt>
                <c:pt idx="12">
                  <c:v>61.199999999999996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681256"/>
        <c:axId val="298680864"/>
      </c:lineChart>
      <c:catAx>
        <c:axId val="298681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98680864"/>
        <c:crosses val="autoZero"/>
        <c:auto val="1"/>
        <c:lblAlgn val="ctr"/>
        <c:lblOffset val="100"/>
        <c:noMultiLvlLbl val="1"/>
      </c:catAx>
      <c:valAx>
        <c:axId val="298680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98681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1'!$B$121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3.3030764771621514E-2"/>
                  <c:y val="2.642938982472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1'!$C$98:$O$98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1'!$C$121:$O$121</c:f>
              <c:numCache>
                <c:formatCode>0.0_)</c:formatCode>
                <c:ptCount val="13"/>
                <c:pt idx="0">
                  <c:v>63.300000000000004</c:v>
                </c:pt>
                <c:pt idx="1">
                  <c:v>70.5</c:v>
                </c:pt>
                <c:pt idx="2">
                  <c:v>69.2</c:v>
                </c:pt>
                <c:pt idx="3">
                  <c:v>59.900000000000006</c:v>
                </c:pt>
                <c:pt idx="4">
                  <c:v>51.699999999999996</c:v>
                </c:pt>
                <c:pt idx="5">
                  <c:v>51.7</c:v>
                </c:pt>
                <c:pt idx="6">
                  <c:v>55.899999999999991</c:v>
                </c:pt>
                <c:pt idx="7">
                  <c:v>54.900000000000006</c:v>
                </c:pt>
                <c:pt idx="8">
                  <c:v>48.400000000000006</c:v>
                </c:pt>
                <c:pt idx="9">
                  <c:v>44.7</c:v>
                </c:pt>
                <c:pt idx="10">
                  <c:v>56.9</c:v>
                </c:pt>
                <c:pt idx="11">
                  <c:v>62.8</c:v>
                </c:pt>
                <c:pt idx="12">
                  <c:v>61.300000000000004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1'!$B$122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2.9418373758453919E-2"/>
                  <c:y val="-3.468499874048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1'!$C$98:$O$98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1'!$C$122:$O$122</c:f>
              <c:numCache>
                <c:formatCode>0.0</c:formatCode>
                <c:ptCount val="13"/>
                <c:pt idx="0">
                  <c:v>36.699999999999996</c:v>
                </c:pt>
                <c:pt idx="1">
                  <c:v>29.5</c:v>
                </c:pt>
                <c:pt idx="2">
                  <c:v>30.799999999999997</c:v>
                </c:pt>
                <c:pt idx="3">
                  <c:v>40.099999999999994</c:v>
                </c:pt>
                <c:pt idx="4">
                  <c:v>48.300000000000004</c:v>
                </c:pt>
                <c:pt idx="5">
                  <c:v>48.3</c:v>
                </c:pt>
                <c:pt idx="6">
                  <c:v>44.100000000000009</c:v>
                </c:pt>
                <c:pt idx="7">
                  <c:v>45.099999999999994</c:v>
                </c:pt>
                <c:pt idx="8">
                  <c:v>51.599999999999994</c:v>
                </c:pt>
                <c:pt idx="9">
                  <c:v>55.3</c:v>
                </c:pt>
                <c:pt idx="10">
                  <c:v>43.1</c:v>
                </c:pt>
                <c:pt idx="11">
                  <c:v>37.200000000000003</c:v>
                </c:pt>
                <c:pt idx="12">
                  <c:v>38.699999999999996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680080"/>
        <c:axId val="300495440"/>
      </c:lineChart>
      <c:catAx>
        <c:axId val="29868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0495440"/>
        <c:crosses val="autoZero"/>
        <c:auto val="1"/>
        <c:lblAlgn val="ctr"/>
        <c:lblOffset val="100"/>
        <c:noMultiLvlLbl val="1"/>
      </c:catAx>
      <c:valAx>
        <c:axId val="300495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9868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1'!$C$126:$O$126</c:f>
              <c:numCache>
                <c:formatCode>0_)</c:formatCode>
                <c:ptCount val="13"/>
                <c:pt idx="0">
                  <c:v>1952.9824518620001</c:v>
                </c:pt>
                <c:pt idx="1">
                  <c:v>2696.8499227359998</c:v>
                </c:pt>
                <c:pt idx="2">
                  <c:v>1714.3967434680001</c:v>
                </c:pt>
                <c:pt idx="3">
                  <c:v>1923.6625081560001</c:v>
                </c:pt>
                <c:pt idx="4">
                  <c:v>1637.937684776</c:v>
                </c:pt>
                <c:pt idx="5">
                  <c:v>1193.060807952</c:v>
                </c:pt>
                <c:pt idx="6">
                  <c:v>1085.274118734</c:v>
                </c:pt>
                <c:pt idx="7">
                  <c:v>1188.239510438</c:v>
                </c:pt>
                <c:pt idx="8">
                  <c:v>828.31292537800005</c:v>
                </c:pt>
                <c:pt idx="9">
                  <c:v>842.28049153200004</c:v>
                </c:pt>
                <c:pt idx="10">
                  <c:v>1254.3414266699999</c:v>
                </c:pt>
                <c:pt idx="11">
                  <c:v>2217.8610199999998</c:v>
                </c:pt>
                <c:pt idx="12">
                  <c:v>2352.4940000000001</c:v>
                </c:pt>
              </c:numCache>
            </c:numRef>
          </c:val>
        </c:ser>
        <c:ser>
          <c:idx val="0"/>
          <c:order val="1"/>
          <c:tx>
            <c:strRef>
              <c:f>'Data 1'!$B$132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4905.5370000000003</c:v>
                </c:pt>
                <c:pt idx="1">
                  <c:v>4687.8389999999999</c:v>
                </c:pt>
                <c:pt idx="2">
                  <c:v>4177.34</c:v>
                </c:pt>
                <c:pt idx="3">
                  <c:v>3440.3440000000001</c:v>
                </c:pt>
                <c:pt idx="4">
                  <c:v>3149.38</c:v>
                </c:pt>
                <c:pt idx="5">
                  <c:v>3336.7930000000001</c:v>
                </c:pt>
                <c:pt idx="6">
                  <c:v>3296.2750000000001</c:v>
                </c:pt>
                <c:pt idx="7">
                  <c:v>2817.2429999999999</c:v>
                </c:pt>
                <c:pt idx="8">
                  <c:v>3186.259</c:v>
                </c:pt>
                <c:pt idx="9">
                  <c:v>3956.4580000000001</c:v>
                </c:pt>
                <c:pt idx="10">
                  <c:v>5747.7089999999998</c:v>
                </c:pt>
                <c:pt idx="11">
                  <c:v>5276.3649999999998</c:v>
                </c:pt>
                <c:pt idx="12">
                  <c:v>4662.1872309999999</c:v>
                </c:pt>
              </c:numCache>
            </c:numRef>
          </c:val>
        </c:ser>
        <c:ser>
          <c:idx val="1"/>
          <c:order val="2"/>
          <c:tx>
            <c:strRef>
              <c:f>'Data 1'!$B$133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419.3</c:v>
                </c:pt>
                <c:pt idx="1">
                  <c:v>679.83299999999997</c:v>
                </c:pt>
                <c:pt idx="2">
                  <c:v>798.18700000000001</c:v>
                </c:pt>
                <c:pt idx="3">
                  <c:v>833.85500000000002</c:v>
                </c:pt>
                <c:pt idx="4">
                  <c:v>839.82</c:v>
                </c:pt>
                <c:pt idx="5">
                  <c:v>871.42700000000002</c:v>
                </c:pt>
                <c:pt idx="6">
                  <c:v>778.17200000000003</c:v>
                </c:pt>
                <c:pt idx="7">
                  <c:v>740.76099999999997</c:v>
                </c:pt>
                <c:pt idx="8">
                  <c:v>651.03</c:v>
                </c:pt>
                <c:pt idx="9">
                  <c:v>515.77</c:v>
                </c:pt>
                <c:pt idx="10">
                  <c:v>407.721</c:v>
                </c:pt>
                <c:pt idx="11">
                  <c:v>416.28800000000001</c:v>
                </c:pt>
                <c:pt idx="12">
                  <c:v>459.97320000000002</c:v>
                </c:pt>
              </c:numCache>
            </c:numRef>
          </c:val>
        </c:ser>
        <c:ser>
          <c:idx val="3"/>
          <c:order val="3"/>
          <c:tx>
            <c:strRef>
              <c:f>'Data 1'!$B$134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88.741</c:v>
                </c:pt>
                <c:pt idx="1">
                  <c:v>340.84500000000003</c:v>
                </c:pt>
                <c:pt idx="2">
                  <c:v>535.255</c:v>
                </c:pt>
                <c:pt idx="3">
                  <c:v>607.89800000000002</c:v>
                </c:pt>
                <c:pt idx="4">
                  <c:v>761.90200000000004</c:v>
                </c:pt>
                <c:pt idx="5">
                  <c:v>812.88</c:v>
                </c:pt>
                <c:pt idx="6">
                  <c:v>692.43499999999995</c:v>
                </c:pt>
                <c:pt idx="7">
                  <c:v>608.14</c:v>
                </c:pt>
                <c:pt idx="8">
                  <c:v>398.79300000000001</c:v>
                </c:pt>
                <c:pt idx="9">
                  <c:v>220.65199999999999</c:v>
                </c:pt>
                <c:pt idx="10">
                  <c:v>131.196</c:v>
                </c:pt>
                <c:pt idx="11">
                  <c:v>112.38800000000001</c:v>
                </c:pt>
                <c:pt idx="12">
                  <c:v>224.80430000000001</c:v>
                </c:pt>
              </c:numCache>
            </c:numRef>
          </c:val>
        </c:ser>
        <c:ser>
          <c:idx val="5"/>
          <c:order val="4"/>
          <c:tx>
            <c:strRef>
              <c:f>'Data 1'!$B$138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1'!$C$138:$O$138</c:f>
              <c:numCache>
                <c:formatCode>#,##0</c:formatCode>
                <c:ptCount val="13"/>
                <c:pt idx="0">
                  <c:v>288.83</c:v>
                </c:pt>
                <c:pt idx="1">
                  <c:v>268.62599999999998</c:v>
                </c:pt>
                <c:pt idx="2">
                  <c:v>231.77099999999999</c:v>
                </c:pt>
                <c:pt idx="3">
                  <c:v>297.72899999999998</c:v>
                </c:pt>
                <c:pt idx="4">
                  <c:v>301.45100000000002</c:v>
                </c:pt>
                <c:pt idx="5">
                  <c:v>332.56799999999998</c:v>
                </c:pt>
                <c:pt idx="6">
                  <c:v>316.09800000000001</c:v>
                </c:pt>
                <c:pt idx="7">
                  <c:v>309.25400000000002</c:v>
                </c:pt>
                <c:pt idx="8">
                  <c:v>310.00299999999999</c:v>
                </c:pt>
                <c:pt idx="9">
                  <c:v>307.70600000000002</c:v>
                </c:pt>
                <c:pt idx="10">
                  <c:v>312.63099999999997</c:v>
                </c:pt>
                <c:pt idx="11">
                  <c:v>296.49200000000002</c:v>
                </c:pt>
                <c:pt idx="12">
                  <c:v>305.36509999999998</c:v>
                </c:pt>
              </c:numCache>
            </c:numRef>
          </c:val>
        </c:ser>
        <c:ser>
          <c:idx val="4"/>
          <c:order val="5"/>
          <c:tx>
            <c:strRef>
              <c:f>'Data 1'!$B$137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56</c:v>
                </c:pt>
                <c:pt idx="1">
                  <c:v>60</c:v>
                </c:pt>
                <c:pt idx="2">
                  <c:v>47</c:v>
                </c:pt>
                <c:pt idx="3">
                  <c:v>34</c:v>
                </c:pt>
                <c:pt idx="4">
                  <c:v>67</c:v>
                </c:pt>
                <c:pt idx="5">
                  <c:v>69</c:v>
                </c:pt>
                <c:pt idx="6">
                  <c:v>66</c:v>
                </c:pt>
                <c:pt idx="7">
                  <c:v>62</c:v>
                </c:pt>
                <c:pt idx="8">
                  <c:v>66</c:v>
                </c:pt>
                <c:pt idx="9">
                  <c:v>67</c:v>
                </c:pt>
                <c:pt idx="10">
                  <c:v>70</c:v>
                </c:pt>
                <c:pt idx="11">
                  <c:v>69</c:v>
                </c:pt>
                <c:pt idx="12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681648"/>
        <c:axId val="300496224"/>
      </c:barChart>
      <c:catAx>
        <c:axId val="29868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0496224"/>
        <c:crosses val="autoZero"/>
        <c:auto val="1"/>
        <c:lblAlgn val="ctr"/>
        <c:lblOffset val="100"/>
        <c:noMultiLvlLbl val="1"/>
      </c:catAx>
      <c:valAx>
        <c:axId val="3004962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9868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0.81878</cdr:x>
      <cdr:y>0.09127</cdr:y>
    </cdr:from>
    <cdr:to>
      <cdr:x>0.81886</cdr:x>
      <cdr:y>0.75391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32191" y="279943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0.12663</cdr:x>
      <cdr:y>0.89963</cdr:y>
    </cdr:from>
    <cdr:to>
      <cdr:x>0.98178</cdr:x>
      <cdr:y>0.97431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886509" y="275920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0.09233</cdr:x>
      <cdr:y>0.92141</cdr:y>
    </cdr:from>
    <cdr:to>
      <cdr:x>0.13524</cdr:x>
      <cdr:y>0.94139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646421" y="282602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142875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24000"/>
          <a:ext cx="252000" cy="20817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85725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628775"/>
          <a:ext cx="252000" cy="1121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9524</xdr:rowOff>
    </xdr:from>
    <xdr:to>
      <xdr:col>4</xdr:col>
      <xdr:colOff>1168889</xdr:colOff>
      <xdr:row>10</xdr:row>
      <xdr:rowOff>38100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52574"/>
          <a:ext cx="277984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5.532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112792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71700"/>
          <a:ext cx="252000" cy="13184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142875</xdr:rowOff>
    </xdr:from>
    <xdr:to>
      <xdr:col>4</xdr:col>
      <xdr:colOff>1480725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71700"/>
          <a:ext cx="252000" cy="1349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133349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62174"/>
          <a:ext cx="252000" cy="1309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40003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06903"/>
          <a:ext cx="25200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14525"/>
          <a:ext cx="252000" cy="2088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40006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16531"/>
          <a:ext cx="252000" cy="176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76200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52725"/>
          <a:ext cx="252000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68580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30880"/>
          <a:ext cx="252000" cy="176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20</xdr:row>
      <xdr:rowOff>0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324225"/>
          <a:ext cx="252000" cy="1522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38099</xdr:rowOff>
    </xdr:from>
    <xdr:to>
      <xdr:col>4</xdr:col>
      <xdr:colOff>2080800</xdr:colOff>
      <xdr:row>20</xdr:row>
      <xdr:rowOff>148042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62324"/>
          <a:ext cx="252000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20</xdr:row>
      <xdr:rowOff>28574</xdr:rowOff>
    </xdr:from>
    <xdr:to>
      <xdr:col>4</xdr:col>
      <xdr:colOff>2385600</xdr:colOff>
      <xdr:row>20</xdr:row>
      <xdr:rowOff>152069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52799"/>
          <a:ext cx="252000" cy="12349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3441700</xdr:colOff>
      <xdr:row>26</xdr:row>
      <xdr:rowOff>59878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3850" cy="13607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5.745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47624</xdr:rowOff>
    </xdr:from>
    <xdr:to>
      <xdr:col>4</xdr:col>
      <xdr:colOff>3917950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81474"/>
          <a:ext cx="323850" cy="16935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117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topLeftCell="A2" zoomScaleNormal="100" workbookViewId="0">
      <selection activeCell="I16" sqref="I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117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13350</v>
      </c>
      <c r="G8" s="228" t="s">
        <v>537</v>
      </c>
      <c r="H8" s="119">
        <v>17553</v>
      </c>
      <c r="I8" s="120" t="s">
        <v>114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49.12</v>
      </c>
      <c r="G9" s="229" t="s">
        <v>538</v>
      </c>
      <c r="H9" s="154">
        <v>70.400000000000006</v>
      </c>
      <c r="I9" s="122" t="s">
        <v>115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130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D34" sqref="D3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55.577880709999775</v>
      </c>
      <c r="V8" s="55"/>
    </row>
    <row r="9" spans="2:22">
      <c r="B9" s="240"/>
      <c r="O9" s="56">
        <f>IF('Data 2'!$E5&gt;'Data 2'!$F5,'Data 2'!$F5,'Data 2'!$E5)</f>
        <v>87.043671870000537</v>
      </c>
      <c r="V9" s="55"/>
    </row>
    <row r="10" spans="2:22">
      <c r="D10" s="4"/>
      <c r="O10" s="56">
        <f>IF('Data 2'!$E6&gt;'Data 2'!$F6,'Data 2'!$F6,'Data 2'!$E6)</f>
        <v>107.54224033399969</v>
      </c>
      <c r="V10" s="55"/>
    </row>
    <row r="11" spans="2:22">
      <c r="D11" s="4"/>
      <c r="O11" s="56">
        <f>IF('Data 2'!$E7&gt;'Data 2'!$F7,'Data 2'!$F7,'Data 2'!$E7)</f>
        <v>122.07452576097486</v>
      </c>
      <c r="V11" s="55"/>
    </row>
    <row r="12" spans="2:22">
      <c r="D12" s="4"/>
      <c r="O12" s="56">
        <f>IF('Data 2'!$E8&gt;'Data 2'!$F8,'Data 2'!$F8,'Data 2'!$E8)</f>
        <v>122.07452576097486</v>
      </c>
      <c r="V12" s="55"/>
    </row>
    <row r="13" spans="2:22">
      <c r="D13" s="4"/>
      <c r="O13" s="56">
        <f>IF('Data 2'!$E9&gt;'Data 2'!$F9,'Data 2'!$F9,'Data 2'!$E9)</f>
        <v>122.07452576097486</v>
      </c>
      <c r="V13" s="55"/>
    </row>
    <row r="14" spans="2:22">
      <c r="D14" s="4"/>
      <c r="O14" s="56">
        <f>IF('Data 2'!$E10&gt;'Data 2'!$F10,'Data 2'!$F10,'Data 2'!$E10)</f>
        <v>122.07452576097486</v>
      </c>
      <c r="V14" s="55"/>
    </row>
    <row r="15" spans="2:22">
      <c r="D15" s="4"/>
      <c r="O15" s="56">
        <f>IF('Data 2'!$E11&gt;'Data 2'!$F11,'Data 2'!$F11,'Data 2'!$E11)</f>
        <v>122.07452576097486</v>
      </c>
      <c r="V15" s="55"/>
    </row>
    <row r="16" spans="2:22">
      <c r="D16" s="4"/>
      <c r="O16" s="56">
        <f>IF('Data 2'!$E12&gt;'Data 2'!$F12,'Data 2'!$F12,'Data 2'!$E12)</f>
        <v>122.07452576097486</v>
      </c>
      <c r="V16" s="55"/>
    </row>
    <row r="17" spans="1:27">
      <c r="D17" s="4"/>
      <c r="O17" s="56">
        <f>IF('Data 2'!$E13&gt;'Data 2'!$F13,'Data 2'!$F13,'Data 2'!$E13)</f>
        <v>101.45426819199965</v>
      </c>
      <c r="V17" s="55"/>
    </row>
    <row r="18" spans="1:27">
      <c r="D18" s="4"/>
      <c r="O18" s="56">
        <f>IF('Data 2'!$E14&gt;'Data 2'!$F14,'Data 2'!$F14,'Data 2'!$E14)</f>
        <v>97.397172722000221</v>
      </c>
      <c r="V18" s="55"/>
    </row>
    <row r="19" spans="1:27">
      <c r="D19" s="4"/>
      <c r="O19" s="56">
        <f>IF('Data 2'!$E15&gt;'Data 2'!$F15,'Data 2'!$F15,'Data 2'!$E15)</f>
        <v>122.07452576097486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122.07452576097486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122.07452576097486</v>
      </c>
      <c r="P21" s="50"/>
      <c r="V21" s="55"/>
    </row>
    <row r="22" spans="1:27">
      <c r="D22" s="41"/>
      <c r="O22" s="56">
        <f>IF('Data 2'!$E18&gt;'Data 2'!$F18,'Data 2'!$F18,'Data 2'!$E18)</f>
        <v>122.07452576097486</v>
      </c>
      <c r="V22" s="55"/>
    </row>
    <row r="23" spans="1:27">
      <c r="O23" s="56">
        <f>IF('Data 2'!$E19&gt;'Data 2'!$F19,'Data 2'!$F19,'Data 2'!$E19)</f>
        <v>122.07452576097486</v>
      </c>
      <c r="V23" s="55"/>
    </row>
    <row r="24" spans="1:27">
      <c r="O24" s="56">
        <f>IF('Data 2'!$E20&gt;'Data 2'!$F20,'Data 2'!$F20,'Data 2'!$E20)</f>
        <v>122.07452576097486</v>
      </c>
      <c r="V24" s="55"/>
    </row>
    <row r="25" spans="1:27">
      <c r="O25" s="56">
        <f>IF('Data 2'!$E21&gt;'Data 2'!$F21,'Data 2'!$F21,'Data 2'!$E21)</f>
        <v>122.07452576097486</v>
      </c>
      <c r="V25" s="55"/>
    </row>
    <row r="26" spans="1:27">
      <c r="O26" s="56">
        <f>IF('Data 2'!$E22&gt;'Data 2'!$F22,'Data 2'!$F22,'Data 2'!$E22)</f>
        <v>122.07452576097486</v>
      </c>
      <c r="V26" s="55"/>
    </row>
    <row r="27" spans="1:27">
      <c r="O27" s="56">
        <f>IF('Data 2'!$E23&gt;'Data 2'!$F23,'Data 2'!$F23,'Data 2'!$E23)</f>
        <v>101.98508724999994</v>
      </c>
      <c r="V27" s="55"/>
    </row>
    <row r="28" spans="1:27">
      <c r="O28" s="56">
        <f>IF('Data 2'!$E24&gt;'Data 2'!$F24,'Data 2'!$F24,'Data 2'!$E24)</f>
        <v>101.95417584400026</v>
      </c>
      <c r="V28" s="55"/>
    </row>
    <row r="29" spans="1:27">
      <c r="O29" s="56">
        <f>IF('Data 2'!$E25&gt;'Data 2'!$F25,'Data 2'!$F25,'Data 2'!$E25)</f>
        <v>92.337894834000153</v>
      </c>
      <c r="V29" s="55"/>
    </row>
    <row r="30" spans="1:27">
      <c r="O30" s="56">
        <f>IF('Data 2'!$E26&gt;'Data 2'!$F26,'Data 2'!$F26,'Data 2'!$E26)</f>
        <v>89.519695271999623</v>
      </c>
      <c r="V30" s="55"/>
    </row>
    <row r="31" spans="1:27">
      <c r="O31" s="56">
        <f>IF('Data 2'!$E27&gt;'Data 2'!$F27,'Data 2'!$F27,'Data 2'!$E27)</f>
        <v>88.790611620000433</v>
      </c>
      <c r="V31" s="55"/>
      <c r="Y31" s="58"/>
      <c r="Z31" s="58"/>
      <c r="AA31" s="59"/>
    </row>
    <row r="32" spans="1:27">
      <c r="O32" s="56">
        <f>IF('Data 2'!$E28&gt;'Data 2'!$F28,'Data 2'!$F28,'Data 2'!$E28)</f>
        <v>82.884872703999775</v>
      </c>
      <c r="V32" s="55"/>
      <c r="Y32" s="58"/>
      <c r="Z32" s="58"/>
      <c r="AA32" s="59"/>
    </row>
    <row r="33" spans="15:27">
      <c r="O33" s="56">
        <f>IF('Data 2'!$E29&gt;'Data 2'!$F29,'Data 2'!$F29,'Data 2'!$E29)</f>
        <v>80.281867278000234</v>
      </c>
      <c r="V33" s="55"/>
      <c r="Y33" s="58"/>
      <c r="Z33" s="58"/>
      <c r="AA33" s="59"/>
    </row>
    <row r="34" spans="15:27">
      <c r="O34" s="56">
        <f>IF('Data 2'!$E30&gt;'Data 2'!$F30,'Data 2'!$F30,'Data 2'!$E30)</f>
        <v>87.995253632000299</v>
      </c>
      <c r="V34" s="55"/>
      <c r="Y34" s="58"/>
      <c r="Z34" s="58"/>
      <c r="AA34" s="59"/>
    </row>
    <row r="35" spans="15:27">
      <c r="O35" s="56">
        <f>IF('Data 2'!$E31&gt;'Data 2'!$F31,'Data 2'!$F31,'Data 2'!$E31)</f>
        <v>84.778273327999742</v>
      </c>
      <c r="V35" s="55"/>
      <c r="Y35" s="58"/>
      <c r="Z35" s="58"/>
      <c r="AA35" s="59"/>
    </row>
    <row r="36" spans="15:27">
      <c r="O36" s="56">
        <f>IF('Data 2'!$E32&gt;'Data 2'!$F32,'Data 2'!$F32,'Data 2'!$E32)</f>
        <v>78.569219625999835</v>
      </c>
      <c r="V36" s="55"/>
      <c r="Y36" s="58"/>
      <c r="Z36" s="58"/>
      <c r="AA36" s="59"/>
    </row>
    <row r="37" spans="15:27">
      <c r="O37" s="56">
        <f>IF('Data 2'!$E33&gt;'Data 2'!$F33,'Data 2'!$F33,'Data 2'!$E33)</f>
        <v>78.729144272000468</v>
      </c>
      <c r="V37" s="55"/>
      <c r="Y37" s="58"/>
      <c r="Z37" s="58"/>
      <c r="AA37" s="59"/>
    </row>
    <row r="38" spans="15:27">
      <c r="O38" s="56">
        <f>IF('Data 2'!$E34&gt;'Data 2'!$F34,'Data 2'!$F34,'Data 2'!$E34)</f>
        <v>77.853596935999249</v>
      </c>
      <c r="V38" s="55"/>
      <c r="Y38" s="58"/>
      <c r="Z38" s="58"/>
      <c r="AA38" s="59"/>
    </row>
    <row r="39" spans="15:27">
      <c r="O39" s="56">
        <f>IF('Data 2'!$E35&gt;'Data 2'!$F35,'Data 2'!$F35,'Data 2'!$E35)</f>
        <v>84.025676752000606</v>
      </c>
      <c r="V39" s="55"/>
      <c r="Y39" s="58"/>
      <c r="Z39" s="58"/>
      <c r="AA39" s="59"/>
    </row>
    <row r="40" spans="15:27">
      <c r="O40" s="56">
        <f>IF('Data 2'!$E36&gt;'Data 2'!$F36,'Data 2'!$F36,'Data 2'!$E36)</f>
        <v>98.162687485999825</v>
      </c>
      <c r="V40" s="55"/>
      <c r="Y40" s="58"/>
      <c r="Z40" s="58"/>
      <c r="AA40" s="59"/>
    </row>
    <row r="41" spans="15:27">
      <c r="O41" s="56">
        <f>IF('Data 2'!$E37&gt;'Data 2'!$F37,'Data 2'!$F37,'Data 2'!$E37)</f>
        <v>110.56319259600016</v>
      </c>
      <c r="V41" s="55"/>
      <c r="Y41" s="58"/>
      <c r="Z41" s="58"/>
      <c r="AA41" s="59"/>
    </row>
    <row r="42" spans="15:27">
      <c r="O42" s="56">
        <f>IF('Data 2'!$E38&gt;'Data 2'!$F38,'Data 2'!$F38,'Data 2'!$E38)</f>
        <v>106.18936470199955</v>
      </c>
      <c r="V42" s="55"/>
      <c r="Y42" s="58"/>
      <c r="Z42" s="58"/>
      <c r="AA42" s="59"/>
    </row>
    <row r="43" spans="15:27">
      <c r="O43" s="56">
        <f>IF('Data 2'!$E39&gt;'Data 2'!$F39,'Data 2'!$F39,'Data 2'!$E39)</f>
        <v>96.102246392000438</v>
      </c>
      <c r="V43" s="55"/>
      <c r="Y43" s="58"/>
      <c r="Z43" s="58"/>
      <c r="AA43" s="59"/>
    </row>
    <row r="44" spans="15:27">
      <c r="O44" s="56">
        <f>IF('Data 2'!$E40&gt;'Data 2'!$F40,'Data 2'!$F40,'Data 2'!$E40)</f>
        <v>93.588625871999525</v>
      </c>
      <c r="V44" s="55"/>
      <c r="Y44" s="58"/>
      <c r="Z44" s="58"/>
      <c r="AA44" s="59"/>
    </row>
    <row r="45" spans="15:27">
      <c r="O45" s="56">
        <f>IF('Data 2'!$E41&gt;'Data 2'!$F41,'Data 2'!$F41,'Data 2'!$E41)</f>
        <v>93.382853536000553</v>
      </c>
      <c r="V45" s="55"/>
      <c r="Y45" s="58"/>
      <c r="Z45" s="58"/>
      <c r="AA45" s="59"/>
    </row>
    <row r="46" spans="15:27">
      <c r="O46" s="56">
        <f>IF('Data 2'!$E42&gt;'Data 2'!$F42,'Data 2'!$F42,'Data 2'!$E42)</f>
        <v>91.335976969999876</v>
      </c>
      <c r="V46" s="55"/>
      <c r="Y46" s="58"/>
      <c r="Z46" s="58"/>
      <c r="AA46" s="59"/>
    </row>
    <row r="47" spans="15:27">
      <c r="O47" s="56">
        <f>IF('Data 2'!$E43&gt;'Data 2'!$F43,'Data 2'!$F43,'Data 2'!$E43)</f>
        <v>116.33127781000009</v>
      </c>
      <c r="V47" s="55"/>
      <c r="Y47" s="58"/>
      <c r="Z47" s="58"/>
      <c r="AA47" s="59"/>
    </row>
    <row r="48" spans="15:27">
      <c r="O48" s="56">
        <f>IF('Data 2'!$E44&gt;'Data 2'!$F44,'Data 2'!$F44,'Data 2'!$E44)</f>
        <v>87.209041061999955</v>
      </c>
      <c r="V48" s="55"/>
      <c r="Y48" s="58"/>
      <c r="Z48" s="58"/>
      <c r="AA48" s="59"/>
    </row>
    <row r="49" spans="15:27">
      <c r="O49" s="56">
        <f>IF('Data 2'!$E45&gt;'Data 2'!$F45,'Data 2'!$F45,'Data 2'!$E45)</f>
        <v>93.842022537999611</v>
      </c>
      <c r="V49" s="55"/>
      <c r="Y49" s="58"/>
      <c r="Z49" s="58"/>
      <c r="AA49" s="59"/>
    </row>
    <row r="50" spans="15:27">
      <c r="O50" s="56">
        <f>IF('Data 2'!$E46&gt;'Data 2'!$F46,'Data 2'!$F46,'Data 2'!$E46)</f>
        <v>77.111101530000383</v>
      </c>
      <c r="V50" s="55"/>
      <c r="Y50" s="58"/>
      <c r="Z50" s="58"/>
      <c r="AA50" s="59"/>
    </row>
    <row r="51" spans="15:27">
      <c r="O51" s="56">
        <f>IF('Data 2'!$E47&gt;'Data 2'!$F47,'Data 2'!$F47,'Data 2'!$E47)</f>
        <v>80.14274674799988</v>
      </c>
      <c r="V51" s="55"/>
      <c r="Y51" s="58"/>
      <c r="Z51" s="58"/>
      <c r="AA51" s="59"/>
    </row>
    <row r="52" spans="15:27">
      <c r="O52" s="56">
        <f>IF('Data 2'!$E48&gt;'Data 2'!$F48,'Data 2'!$F48,'Data 2'!$E48)</f>
        <v>70.557616206000262</v>
      </c>
      <c r="V52" s="55"/>
      <c r="Y52" s="58"/>
      <c r="Z52" s="58"/>
      <c r="AA52" s="59"/>
    </row>
    <row r="53" spans="15:27">
      <c r="O53" s="56">
        <f>IF('Data 2'!$E49&gt;'Data 2'!$F49,'Data 2'!$F49,'Data 2'!$E49)</f>
        <v>67.843051219999168</v>
      </c>
      <c r="V53" s="55"/>
      <c r="Y53" s="58"/>
      <c r="Z53" s="58"/>
      <c r="AA53" s="59"/>
    </row>
    <row r="54" spans="15:27">
      <c r="O54" s="56">
        <f>IF('Data 2'!$E50&gt;'Data 2'!$F50,'Data 2'!$F50,'Data 2'!$E50)</f>
        <v>89.068449022000422</v>
      </c>
      <c r="V54" s="55"/>
      <c r="Y54" s="58"/>
      <c r="Z54" s="58"/>
      <c r="AA54" s="59"/>
    </row>
    <row r="55" spans="15:27">
      <c r="O55" s="56">
        <f>IF('Data 2'!$E51&gt;'Data 2'!$F51,'Data 2'!$F51,'Data 2'!$E51)</f>
        <v>68.425539755999637</v>
      </c>
      <c r="V55" s="55"/>
      <c r="Y55" s="58"/>
      <c r="Z55" s="58"/>
      <c r="AA55" s="59"/>
    </row>
    <row r="56" spans="15:27">
      <c r="O56" s="56">
        <f>IF('Data 2'!$E52&gt;'Data 2'!$F52,'Data 2'!$F52,'Data 2'!$E52)</f>
        <v>70.426230386000228</v>
      </c>
      <c r="V56" s="55"/>
      <c r="Y56" s="58"/>
      <c r="Z56" s="58"/>
      <c r="AA56" s="59"/>
    </row>
    <row r="57" spans="15:27">
      <c r="O57" s="56">
        <f>IF('Data 2'!$E53&gt;'Data 2'!$F53,'Data 2'!$F53,'Data 2'!$E53)</f>
        <v>69.120999780000616</v>
      </c>
      <c r="V57" s="55"/>
      <c r="Y57" s="58"/>
      <c r="Z57" s="58"/>
      <c r="AA57" s="59"/>
    </row>
    <row r="58" spans="15:27">
      <c r="O58" s="56">
        <f>IF('Data 2'!$E54&gt;'Data 2'!$F54,'Data 2'!$F54,'Data 2'!$E54)</f>
        <v>65.557339009999964</v>
      </c>
      <c r="V58" s="55"/>
      <c r="Y58" s="58"/>
      <c r="Z58" s="58"/>
      <c r="AA58" s="59"/>
    </row>
    <row r="59" spans="15:27">
      <c r="O59" s="56">
        <f>IF('Data 2'!$E55&gt;'Data 2'!$F55,'Data 2'!$F55,'Data 2'!$E55)</f>
        <v>92.618067891999743</v>
      </c>
      <c r="V59" s="55"/>
      <c r="Y59" s="58"/>
      <c r="Z59" s="58"/>
      <c r="AA59" s="59"/>
    </row>
    <row r="60" spans="15:27">
      <c r="O60" s="56">
        <f>IF('Data 2'!$E56&gt;'Data 2'!$F56,'Data 2'!$F56,'Data 2'!$E56)</f>
        <v>72.624456459999564</v>
      </c>
      <c r="V60" s="55"/>
      <c r="Y60" s="58"/>
      <c r="Z60" s="58"/>
      <c r="AA60" s="59"/>
    </row>
    <row r="61" spans="15:27">
      <c r="O61" s="56">
        <f>IF('Data 2'!$E57&gt;'Data 2'!$F57,'Data 2'!$F57,'Data 2'!$E57)</f>
        <v>91.763044690000683</v>
      </c>
      <c r="V61" s="55"/>
      <c r="Y61" s="58"/>
      <c r="Z61" s="58"/>
      <c r="AA61" s="59"/>
    </row>
    <row r="62" spans="15:27">
      <c r="O62" s="56">
        <f>IF('Data 2'!$E58&gt;'Data 2'!$F58,'Data 2'!$F58,'Data 2'!$E58)</f>
        <v>92.737862681999772</v>
      </c>
      <c r="V62" s="55"/>
      <c r="Y62" s="58"/>
      <c r="Z62" s="58"/>
      <c r="AA62" s="59"/>
    </row>
    <row r="63" spans="15:27">
      <c r="O63" s="56">
        <f>IF('Data 2'!$E59&gt;'Data 2'!$F59,'Data 2'!$F59,'Data 2'!$E59)</f>
        <v>87.912533190000062</v>
      </c>
      <c r="V63" s="55"/>
      <c r="Y63" s="58"/>
      <c r="Z63" s="58"/>
      <c r="AA63" s="59"/>
    </row>
    <row r="64" spans="15:27">
      <c r="O64" s="56">
        <f>IF('Data 2'!$E60&gt;'Data 2'!$F60,'Data 2'!$F60,'Data 2'!$E60)</f>
        <v>84.939549743999819</v>
      </c>
      <c r="V64" s="55"/>
      <c r="Y64" s="58"/>
      <c r="Z64" s="58"/>
      <c r="AA64" s="59"/>
    </row>
    <row r="65" spans="15:27">
      <c r="O65" s="56">
        <f>IF('Data 2'!$E61&gt;'Data 2'!$F61,'Data 2'!$F61,'Data 2'!$E61)</f>
        <v>91.524458749999582</v>
      </c>
      <c r="V65" s="55"/>
      <c r="Y65" s="58"/>
      <c r="Z65" s="58"/>
      <c r="AA65" s="59"/>
    </row>
    <row r="66" spans="15:27">
      <c r="O66" s="56">
        <f>IF('Data 2'!$E62&gt;'Data 2'!$F62,'Data 2'!$F62,'Data 2'!$E62)</f>
        <v>88.349820120000757</v>
      </c>
      <c r="V66" s="55"/>
      <c r="Y66" s="58"/>
      <c r="Z66" s="58"/>
      <c r="AA66" s="59"/>
    </row>
    <row r="67" spans="15:27">
      <c r="O67" s="56">
        <f>IF('Data 2'!$E63&gt;'Data 2'!$F63,'Data 2'!$F63,'Data 2'!$E63)</f>
        <v>50.346269123999868</v>
      </c>
      <c r="V67" s="55"/>
      <c r="Y67" s="58"/>
      <c r="Z67" s="58"/>
      <c r="AA67" s="59"/>
    </row>
    <row r="68" spans="15:27">
      <c r="O68" s="56">
        <f>IF('Data 2'!$E64&gt;'Data 2'!$F64,'Data 2'!$F64,'Data 2'!$E64)</f>
        <v>104.52855092400009</v>
      </c>
      <c r="V68" s="55"/>
      <c r="Y68" s="58"/>
      <c r="Z68" s="58"/>
      <c r="AA68" s="59"/>
    </row>
    <row r="69" spans="15:27">
      <c r="O69" s="56">
        <f>IF('Data 2'!$E65&gt;'Data 2'!$F65,'Data 2'!$F65,'Data 2'!$E65)</f>
        <v>68.394094653999218</v>
      </c>
      <c r="V69" s="55"/>
      <c r="Y69" s="58"/>
      <c r="Z69" s="58"/>
      <c r="AA69" s="59"/>
    </row>
    <row r="70" spans="15:27">
      <c r="O70" s="56">
        <f>IF('Data 2'!$E66&gt;'Data 2'!$F66,'Data 2'!$F66,'Data 2'!$E66)</f>
        <v>70.399811476000181</v>
      </c>
      <c r="V70" s="55"/>
      <c r="Y70" s="58"/>
      <c r="Z70" s="58"/>
      <c r="AA70" s="59"/>
    </row>
    <row r="71" spans="15:27">
      <c r="O71" s="56">
        <f>IF('Data 2'!$E67&gt;'Data 2'!$F67,'Data 2'!$F67,'Data 2'!$E67)</f>
        <v>68.111350422000243</v>
      </c>
      <c r="V71" s="55"/>
      <c r="Y71" s="58"/>
      <c r="Z71" s="58"/>
      <c r="AA71" s="59"/>
    </row>
    <row r="72" spans="15:27">
      <c r="O72" s="56">
        <f>IF('Data 2'!$E68&gt;'Data 2'!$F68,'Data 2'!$F68,'Data 2'!$E68)</f>
        <v>61.262930777999557</v>
      </c>
      <c r="V72" s="55"/>
      <c r="Y72" s="58"/>
      <c r="Z72" s="58"/>
      <c r="AA72" s="59"/>
    </row>
    <row r="73" spans="15:27">
      <c r="O73" s="56">
        <f>IF('Data 2'!$E69&gt;'Data 2'!$F69,'Data 2'!$F69,'Data 2'!$E69)</f>
        <v>52.585938492000203</v>
      </c>
      <c r="V73" s="55"/>
      <c r="Y73" s="58"/>
      <c r="Z73" s="58"/>
      <c r="AA73" s="59"/>
    </row>
    <row r="74" spans="15:27">
      <c r="O74" s="56">
        <f>IF('Data 2'!$E70&gt;'Data 2'!$F70,'Data 2'!$F70,'Data 2'!$E70)</f>
        <v>60.945289219999836</v>
      </c>
      <c r="V74" s="55"/>
      <c r="Y74" s="58"/>
      <c r="Z74" s="58"/>
      <c r="AA74" s="59"/>
    </row>
    <row r="75" spans="15:27">
      <c r="O75" s="56">
        <f>IF('Data 2'!$E71&gt;'Data 2'!$F71,'Data 2'!$F71,'Data 2'!$E71)</f>
        <v>68.991165410000264</v>
      </c>
      <c r="V75" s="55"/>
      <c r="Y75" s="58"/>
      <c r="Z75" s="58"/>
      <c r="AA75" s="59"/>
    </row>
    <row r="76" spans="15:27">
      <c r="O76" s="56">
        <f>IF('Data 2'!$E72&gt;'Data 2'!$F72,'Data 2'!$F72,'Data 2'!$E72)</f>
        <v>50.230958724000125</v>
      </c>
      <c r="V76" s="55"/>
      <c r="Y76" s="58"/>
      <c r="Z76" s="58"/>
      <c r="AA76" s="59"/>
    </row>
    <row r="77" spans="15:27">
      <c r="O77" s="56">
        <f>IF('Data 2'!$E73&gt;'Data 2'!$F73,'Data 2'!$F73,'Data 2'!$E73)</f>
        <v>48.384794138000359</v>
      </c>
      <c r="V77" s="55"/>
      <c r="Y77" s="58"/>
      <c r="Z77" s="58"/>
      <c r="AA77" s="59"/>
    </row>
    <row r="78" spans="15:27">
      <c r="O78" s="56">
        <f>IF('Data 2'!$E74&gt;'Data 2'!$F74,'Data 2'!$F74,'Data 2'!$E74)</f>
        <v>60.112869601999584</v>
      </c>
      <c r="V78" s="55"/>
      <c r="Y78" s="58"/>
      <c r="Z78" s="58"/>
      <c r="AA78" s="59"/>
    </row>
    <row r="79" spans="15:27">
      <c r="O79" s="56">
        <f>IF('Data 2'!$E75&gt;'Data 2'!$F75,'Data 2'!$F75,'Data 2'!$E75)</f>
        <v>47.283735300000096</v>
      </c>
      <c r="V79" s="55"/>
      <c r="Y79" s="58"/>
      <c r="Z79" s="58"/>
      <c r="AA79" s="59"/>
    </row>
    <row r="80" spans="15:27">
      <c r="O80" s="56">
        <f>IF('Data 2'!$E76&gt;'Data 2'!$F76,'Data 2'!$F76,'Data 2'!$E76)</f>
        <v>57.057085407999821</v>
      </c>
      <c r="V80" s="55"/>
      <c r="Y80" s="58"/>
      <c r="Z80" s="58"/>
      <c r="AA80" s="59"/>
    </row>
    <row r="81" spans="15:27">
      <c r="O81" s="56">
        <f>IF('Data 2'!$E77&gt;'Data 2'!$F77,'Data 2'!$F77,'Data 2'!$E77)</f>
        <v>48.912813255999907</v>
      </c>
      <c r="V81" s="55"/>
      <c r="Y81" s="58"/>
      <c r="Z81" s="58"/>
      <c r="AA81" s="59"/>
    </row>
    <row r="82" spans="15:27">
      <c r="O82" s="56">
        <f>IF('Data 2'!$E78&gt;'Data 2'!$F78,'Data 2'!$F78,'Data 2'!$E78)</f>
        <v>54.177635689999988</v>
      </c>
      <c r="V82" s="55"/>
      <c r="Y82" s="58"/>
      <c r="Z82" s="58"/>
      <c r="AA82" s="59"/>
    </row>
    <row r="83" spans="15:27">
      <c r="O83" s="56">
        <f>IF('Data 2'!$E79&gt;'Data 2'!$F79,'Data 2'!$F79,'Data 2'!$E79)</f>
        <v>41.687413700000654</v>
      </c>
      <c r="V83" s="55"/>
      <c r="Y83" s="58"/>
      <c r="Z83" s="58"/>
      <c r="AA83" s="59"/>
    </row>
    <row r="84" spans="15:27">
      <c r="O84" s="56">
        <f>IF('Data 2'!$E80&gt;'Data 2'!$F80,'Data 2'!$F80,'Data 2'!$E80)</f>
        <v>42.949923417999209</v>
      </c>
      <c r="V84" s="55"/>
      <c r="Y84" s="58"/>
      <c r="Z84" s="58"/>
      <c r="AA84" s="59"/>
    </row>
    <row r="85" spans="15:27">
      <c r="O85" s="56">
        <f>IF('Data 2'!$E81&gt;'Data 2'!$F81,'Data 2'!$F81,'Data 2'!$E81)</f>
        <v>49.264046782000349</v>
      </c>
      <c r="V85" s="55"/>
      <c r="Y85" s="58"/>
      <c r="Z85" s="58"/>
      <c r="AA85" s="59"/>
    </row>
    <row r="86" spans="15:27">
      <c r="O86" s="56">
        <f>IF('Data 2'!$E82&gt;'Data 2'!$F82,'Data 2'!$F82,'Data 2'!$E82)</f>
        <v>39.240910387999854</v>
      </c>
      <c r="V86" s="55"/>
      <c r="Y86" s="58"/>
      <c r="Z86" s="58"/>
      <c r="AA86" s="59"/>
    </row>
    <row r="87" spans="15:27">
      <c r="O87" s="56">
        <f>IF('Data 2'!$E83&gt;'Data 2'!$F83,'Data 2'!$F83,'Data 2'!$E83)</f>
        <v>35.621072822000272</v>
      </c>
      <c r="V87" s="55"/>
      <c r="Y87" s="58"/>
      <c r="Z87" s="58"/>
      <c r="AA87" s="59"/>
    </row>
    <row r="88" spans="15:27">
      <c r="O88" s="56">
        <f>IF('Data 2'!$E84&gt;'Data 2'!$F84,'Data 2'!$F84,'Data 2'!$E84)</f>
        <v>38.637712047999507</v>
      </c>
      <c r="V88" s="55"/>
      <c r="Y88" s="58"/>
      <c r="Z88" s="58"/>
      <c r="AA88" s="59"/>
    </row>
    <row r="89" spans="15:27">
      <c r="O89" s="56">
        <f>IF('Data 2'!$E85&gt;'Data 2'!$F85,'Data 2'!$F85,'Data 2'!$E85)</f>
        <v>45.580778726000652</v>
      </c>
      <c r="V89" s="55"/>
      <c r="Y89" s="58"/>
      <c r="Z89" s="58"/>
      <c r="AA89" s="59"/>
    </row>
    <row r="90" spans="15:27">
      <c r="O90" s="56">
        <f>IF('Data 2'!$E86&gt;'Data 2'!$F86,'Data 2'!$F86,'Data 2'!$E86)</f>
        <v>25.275467405999755</v>
      </c>
      <c r="V90" s="55"/>
      <c r="Y90" s="58"/>
      <c r="Z90" s="58"/>
      <c r="AA90" s="59"/>
    </row>
    <row r="91" spans="15:27">
      <c r="O91" s="56">
        <f>IF('Data 2'!$E87&gt;'Data 2'!$F87,'Data 2'!$F87,'Data 2'!$E87)</f>
        <v>37.939975529999828</v>
      </c>
      <c r="V91" s="55"/>
      <c r="Y91" s="58"/>
      <c r="Z91" s="58"/>
      <c r="AA91" s="59"/>
    </row>
    <row r="92" spans="15:27">
      <c r="O92" s="56">
        <f>IF('Data 2'!$E88&gt;'Data 2'!$F88,'Data 2'!$F88,'Data 2'!$E88)</f>
        <v>45.967260284000631</v>
      </c>
      <c r="V92" s="55"/>
      <c r="Y92" s="58"/>
      <c r="Z92" s="58"/>
      <c r="AA92" s="59"/>
    </row>
    <row r="93" spans="15:27">
      <c r="O93" s="56">
        <f>IF('Data 2'!$E89&gt;'Data 2'!$F89,'Data 2'!$F89,'Data 2'!$E89)</f>
        <v>36.408935001999112</v>
      </c>
      <c r="V93" s="55"/>
      <c r="Y93" s="58"/>
      <c r="Z93" s="58"/>
      <c r="AA93" s="59"/>
    </row>
    <row r="94" spans="15:27">
      <c r="O94" s="56">
        <f>IF('Data 2'!$E90&gt;'Data 2'!$F90,'Data 2'!$F90,'Data 2'!$E90)</f>
        <v>38.008882802000542</v>
      </c>
      <c r="V94" s="55"/>
      <c r="Y94" s="58"/>
      <c r="Z94" s="58"/>
      <c r="AA94" s="59"/>
    </row>
    <row r="95" spans="15:27">
      <c r="O95" s="56">
        <f>IF('Data 2'!$E91&gt;'Data 2'!$F91,'Data 2'!$F91,'Data 2'!$E91)</f>
        <v>31.607246863999666</v>
      </c>
      <c r="V95" s="55"/>
      <c r="Y95" s="58"/>
      <c r="Z95" s="58"/>
      <c r="AA95" s="59"/>
    </row>
    <row r="96" spans="15:27">
      <c r="O96" s="56">
        <f>IF('Data 2'!$E92&gt;'Data 2'!$F92,'Data 2'!$F92,'Data 2'!$E92)</f>
        <v>65.670594078000022</v>
      </c>
      <c r="V96" s="55"/>
      <c r="Y96" s="58"/>
      <c r="Z96" s="58"/>
      <c r="AA96" s="59"/>
    </row>
    <row r="97" spans="15:27">
      <c r="O97" s="56">
        <f>IF('Data 2'!$E93&gt;'Data 2'!$F93,'Data 2'!$F93,'Data 2'!$E93)</f>
        <v>47.889841462000092</v>
      </c>
      <c r="V97" s="55"/>
      <c r="Y97" s="58"/>
      <c r="Z97" s="58"/>
      <c r="AA97" s="59"/>
    </row>
    <row r="98" spans="15:27">
      <c r="O98" s="56">
        <f>IF('Data 2'!$E94&gt;'Data 2'!$F94,'Data 2'!$F94,'Data 2'!$E94)</f>
        <v>34.561846632000112</v>
      </c>
      <c r="V98" s="55"/>
      <c r="Y98" s="58"/>
      <c r="Z98" s="58"/>
      <c r="AA98" s="59"/>
    </row>
    <row r="99" spans="15:27">
      <c r="O99" s="56">
        <f>IF('Data 2'!$E95&gt;'Data 2'!$F95,'Data 2'!$F95,'Data 2'!$E95)</f>
        <v>37.44959208399964</v>
      </c>
      <c r="V99" s="55"/>
      <c r="Y99" s="58"/>
      <c r="Z99" s="58"/>
      <c r="AA99" s="59"/>
    </row>
    <row r="100" spans="15:27">
      <c r="O100" s="56">
        <f>IF('Data 2'!$E96&gt;'Data 2'!$F96,'Data 2'!$F96,'Data 2'!$E96)</f>
        <v>27.259807492000633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57.156915550000072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54.318371110000129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55.656618377999621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39.90473734600004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44.98466751600003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52.491749465999824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85.542420404000197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57.381332081999481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93.707607060000697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107.31133785069035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74.0387582999996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66.372392640000683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107.31133785069035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67.443566308000342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71.798703447999884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75.64639052800014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57.76731123799992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47.559131131999699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45.512632126000092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40.99225245999974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64.456822310000149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67.479620878000006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35.134676860000297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66.537605583999778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61.304498284000104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62.03119452999983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42.572773130000257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40.376535897999958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62.39815031799958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49.963671258000204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48.788967280000534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64.975606035999192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67.089556183946655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31.818615683999667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32.083742932000355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34.522308751999724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43.637513102000021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55.615623654000096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32.364342644000189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25.492739110000336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47.710623641999568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18.72301255599961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4.855308974000045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42.875751320000482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30.117699382000385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28.704467371999961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16.375677109999462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42.369094168000089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25.263739727999798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16.768126220000116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24.697495263999787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23.064919642000088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20.269577129999934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29.316554212000717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34.744246739999923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31.417335347999586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47.25711161599979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17.630889559999915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29.495132564600013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29.495132564600013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22.375748725999607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19.180821824000255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20.96264235000011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29.495132564600013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29.495132564600013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10.452418350000272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29.495132564600013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3.5974873880000224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25.262630490000021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16.863148058000085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12.64196985199958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18.813900324000482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29.495132564600013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1.0058903679999991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4.4931087440001232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16.20269827999968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8.5069737639999694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11.65973510600017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3.5801353179997135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11.501396654000299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29.495132564600013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3.1561152319998356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8.6868206500006853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15.672003331999582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13.390439215999722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1.52724735000064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7.6585041500001028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23.753820245999862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3.8168256220002226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1.4380734259992314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2.975847520000082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4.1446258560001583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14.927450494000192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18.209588883748388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4.3516992580000657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4.9573860239996579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7.6060317239999868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11.689617402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5.4022796820006693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16.487690755999655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7.0919091539998513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3.661566798000119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10.475100337999793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3.1593870580005476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0.45896479200006796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9.4797988639998785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7.8928468739995994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12.568396003999778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5.658252427999896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4.5894439959999778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2.9210418860007135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4.626087771999992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6.1624998199996499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1.9062715880004926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18.209588883748388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1.9350464739997406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18.209588883748388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17.370576209999832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10.939863956000016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8.206970124000323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18.052470175999915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10.010554954000334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12.942998063999433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9.2383161040006758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5.956177771999533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8.1167387440001608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12.103987826000184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16.91100437399945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23.816136999456674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9.2367546279999591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2.1625062840003837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1.5955005419996415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1.929082758000388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1.4055502099996002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0.36852824000048984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12.750772416000249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13.657197353999779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7.8491512639997936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5.1132767800000929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9.2812838220002014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16.838750676000075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9.4011935739992651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14.334016136000541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6.2679970279997912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6.1972966640001896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2.0169837979996506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12.939576510000126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4.2383000019998347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17.541421690000611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18.704515311999913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7.9476282499992852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20.167072540000685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8.2272621300000424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4.618792947999232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23.979947690000003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8.6178349180003195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11.772894552000514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7.8747849579994647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13.134850287999672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3.1997314180002765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7.489909994000441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7.0782381979996591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6.2584046580004333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16.927156399999777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8.1017168120000012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5.3093006480000877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9.2630509999999404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13.121949748000079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31.441332551999668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28.556591200000469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21.152104345999373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13.914616522000234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16.208384197999635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15.650725930000466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11.03848122400008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13.911933183999464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7.4580657020006473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31.727150849999934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9.2012166319993884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8.7855625760004763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8.2103473059999565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9.3651794860003115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14.113379666000116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9.9491037799998292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28.843987403999993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25.576473809999584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15.436841493999896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2.1950885600001566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10.758405394000391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27.18471618199926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21.372766288000523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33.457879177999544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32.093920494000201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18.139776781999796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7.7859623420007376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14.535573775999961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12.580275401999382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33.068154081999971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22.931885048000126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15.904532910000347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13.025878311999739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10.57376741600031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17.985621332000253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17.956019549999681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23.836756611999604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26.105798189999813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8.1135639680006904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3.4256280719995829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26.152670303999869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17.432545392000581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8.8544509540000451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31.234745385999865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27.489775494000138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6.640168649999687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14.456189891999545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14.707701754000245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28.234186062000102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24.086839598000438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37.908427159999526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75.787528893999863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112.02604617689678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106.06486796800039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61.569184114000187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98.005116379999322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101.76139547400032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74.413492190000255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49.984638545999779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61.124411660000057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55.687786108000267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60.014038807999576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43.888313440000069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45.149051252000262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112.02604617689678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G26" sqref="G26:G2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-27.702503847352833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I14" sqref="H14:I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2"/>
    </row>
    <row r="29" spans="2:9">
      <c r="E29" s="232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197"/>
  <sheetViews>
    <sheetView showGridLines="0" showRowColHeaders="0" topLeftCell="A127" zoomScale="85" zoomScaleNormal="85" workbookViewId="0">
      <selection activeCell="M207" sqref="M207"/>
    </sheetView>
  </sheetViews>
  <sheetFormatPr baseColWidth="10" defaultRowHeight="11.25"/>
  <cols>
    <col min="1" max="1" width="11.42578125" style="182"/>
    <col min="2" max="2" width="40.5703125" style="182" customWidth="1"/>
    <col min="3" max="16384" width="11.425781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52.300000000000004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47.7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25.1</v>
      </c>
      <c r="E8" s="110"/>
    </row>
    <row r="9" spans="2:7">
      <c r="B9" s="111" t="s">
        <v>9</v>
      </c>
      <c r="C9" s="136">
        <v>6373.0416999999979</v>
      </c>
      <c r="D9" s="112">
        <f>100-SUM(D5:D8,D10:D16)</f>
        <v>6.4000000000000057</v>
      </c>
      <c r="E9" s="110"/>
    </row>
    <row r="10" spans="2:7">
      <c r="B10" s="111" t="s">
        <v>76</v>
      </c>
      <c r="C10" s="136">
        <v>609.65949999999998</v>
      </c>
      <c r="D10" s="112">
        <f>ROUND(C10/$C$17*100,1)</f>
        <v>0.6</v>
      </c>
      <c r="E10" s="110"/>
    </row>
    <row r="11" spans="2:7">
      <c r="B11" s="111" t="s">
        <v>75</v>
      </c>
      <c r="C11" s="136">
        <v>68.336500000000001</v>
      </c>
      <c r="D11" s="112">
        <f>ROUND(C11/$C$17*100,1)</f>
        <v>0.1</v>
      </c>
      <c r="E11" s="110"/>
    </row>
    <row r="12" spans="2:7">
      <c r="B12" s="111" t="s">
        <v>5</v>
      </c>
      <c r="C12" s="136">
        <v>22863.044549999995</v>
      </c>
      <c r="D12" s="112">
        <f t="shared" ref="D12" si="0">ROUND(C12/$C$17*100,1)</f>
        <v>23</v>
      </c>
      <c r="E12" s="110"/>
    </row>
    <row r="13" spans="2:7">
      <c r="B13" s="111" t="s">
        <v>2</v>
      </c>
      <c r="C13" s="136">
        <v>17002.140579999999</v>
      </c>
      <c r="D13" s="112">
        <f>ROUND(C13/$C$17*100,1)</f>
        <v>17.100000000000001</v>
      </c>
      <c r="E13" s="110"/>
    </row>
    <row r="14" spans="2:7">
      <c r="B14" s="111" t="s">
        <v>6</v>
      </c>
      <c r="C14" s="136">
        <v>4431.0087000001504</v>
      </c>
      <c r="D14" s="112">
        <f>ROUND(C14/$C$17*100,1)</f>
        <v>4.5</v>
      </c>
      <c r="E14" s="110"/>
    </row>
    <row r="15" spans="2:7">
      <c r="B15" s="111" t="s">
        <v>7</v>
      </c>
      <c r="C15" s="136">
        <v>2299.4274999999998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742.90541000000007</v>
      </c>
      <c r="D16" s="112">
        <f>ROUND(C16/$C$17*100,1)</f>
        <v>0.7</v>
      </c>
      <c r="E16" s="110"/>
    </row>
    <row r="17" spans="2:7">
      <c r="B17" s="113" t="s">
        <v>15</v>
      </c>
      <c r="C17" s="137">
        <f>SUM(C5:C16)</f>
        <v>99319.324440000157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171.1567</v>
      </c>
      <c r="D21" s="112">
        <f>ROUND(C21/$C$33*100,1)</f>
        <v>0.8</v>
      </c>
      <c r="E21" s="110"/>
      <c r="F21" s="215" t="s">
        <v>16</v>
      </c>
      <c r="G21" s="216">
        <f>SUM(D21:D26)</f>
        <v>61.20000000000001</v>
      </c>
    </row>
    <row r="22" spans="2:7">
      <c r="B22" s="111" t="s">
        <v>3</v>
      </c>
      <c r="C22" s="136">
        <f>'P1'!F11</f>
        <v>4582.1480000000001</v>
      </c>
      <c r="D22" s="112">
        <f>ROUND(C22/$C$33*100,1)</f>
        <v>22</v>
      </c>
      <c r="E22" s="138"/>
      <c r="F22" s="219" t="s">
        <v>17</v>
      </c>
      <c r="G22" s="220">
        <f>SUM(D27:D32)</f>
        <v>38.800000000000004</v>
      </c>
    </row>
    <row r="23" spans="2:7">
      <c r="B23" s="111" t="s">
        <v>4</v>
      </c>
      <c r="C23" s="136">
        <f>'P1'!F12</f>
        <v>3512.8512999999998</v>
      </c>
      <c r="D23" s="112">
        <f>ROUND(C23/$C$33*100,1)</f>
        <v>16.899999999999999</v>
      </c>
      <c r="E23" s="138"/>
    </row>
    <row r="24" spans="2:7">
      <c r="B24" s="111" t="s">
        <v>11</v>
      </c>
      <c r="C24" s="136">
        <f>'P1'!F13</f>
        <v>1991.4802</v>
      </c>
      <c r="D24" s="112">
        <f>ROUND(C24/$C$33*100,1)</f>
        <v>9.6</v>
      </c>
      <c r="E24" s="138"/>
    </row>
    <row r="25" spans="2:7">
      <c r="B25" s="111" t="s">
        <v>9</v>
      </c>
      <c r="C25" s="136">
        <f>'P1'!F18</f>
        <v>2293.6448690000002</v>
      </c>
      <c r="D25" s="112">
        <f>100-SUM(D21:D24,D26:D32)</f>
        <v>10.900000000000006</v>
      </c>
      <c r="E25" s="138"/>
    </row>
    <row r="26" spans="2:7">
      <c r="B26" s="111" t="s">
        <v>76</v>
      </c>
      <c r="C26" s="136">
        <f>'P1'!F19</f>
        <v>207.67795000000001</v>
      </c>
      <c r="D26" s="112">
        <f t="shared" ref="D26:D32" si="1">ROUND(C26/$C$33*100,1)</f>
        <v>1</v>
      </c>
      <c r="E26" s="138"/>
    </row>
    <row r="27" spans="2:7">
      <c r="B27" s="111" t="s">
        <v>75</v>
      </c>
      <c r="C27" s="136">
        <f>'P1'!F20</f>
        <v>62.612050000000004</v>
      </c>
      <c r="D27" s="112">
        <f t="shared" si="1"/>
        <v>0.3</v>
      </c>
      <c r="E27" s="138"/>
    </row>
    <row r="28" spans="2:7">
      <c r="B28" s="111" t="s">
        <v>5</v>
      </c>
      <c r="C28" s="136">
        <f>'P1'!F14</f>
        <v>4662.1872309999999</v>
      </c>
      <c r="D28" s="112">
        <f t="shared" si="1"/>
        <v>22.4</v>
      </c>
      <c r="E28" s="138"/>
    </row>
    <row r="29" spans="2:7">
      <c r="B29" s="111" t="s">
        <v>2</v>
      </c>
      <c r="C29" s="136">
        <f>'P1'!F9</f>
        <v>2352.4940000000001</v>
      </c>
      <c r="D29" s="112">
        <f t="shared" si="1"/>
        <v>11.3</v>
      </c>
      <c r="E29" s="138"/>
    </row>
    <row r="30" spans="2:7">
      <c r="B30" s="111" t="s">
        <v>6</v>
      </c>
      <c r="C30" s="136">
        <f>'P1'!F15</f>
        <v>459.97320000000002</v>
      </c>
      <c r="D30" s="112">
        <f t="shared" si="1"/>
        <v>2.2000000000000002</v>
      </c>
      <c r="E30" s="138"/>
    </row>
    <row r="31" spans="2:7">
      <c r="B31" s="111" t="s">
        <v>7</v>
      </c>
      <c r="C31" s="136">
        <f>'P1'!F16</f>
        <v>224.80430000000001</v>
      </c>
      <c r="D31" s="112">
        <f t="shared" si="1"/>
        <v>1.1000000000000001</v>
      </c>
      <c r="E31" s="138"/>
    </row>
    <row r="32" spans="2:7">
      <c r="B32" s="111" t="s">
        <v>8</v>
      </c>
      <c r="C32" s="136">
        <f>'P1'!F17</f>
        <v>305.36509999999998</v>
      </c>
      <c r="D32" s="112">
        <f t="shared" si="1"/>
        <v>1.5</v>
      </c>
      <c r="E32" s="138"/>
    </row>
    <row r="33" spans="2:6">
      <c r="B33" s="113" t="s">
        <v>15</v>
      </c>
      <c r="C33" s="137">
        <f>SUM(C21:C32)</f>
        <v>20826.394899999999</v>
      </c>
      <c r="D33" s="114">
        <f>SUM(D21:D32)</f>
        <v>100</v>
      </c>
    </row>
    <row r="34" spans="2:6">
      <c r="B34" s="160"/>
      <c r="C34" s="181"/>
      <c r="D34" s="181"/>
      <c r="E34" s="181"/>
      <c r="F34" s="181"/>
    </row>
    <row r="35" spans="2:6">
      <c r="B35" s="160" t="s">
        <v>119</v>
      </c>
      <c r="C35" s="181"/>
      <c r="D35" s="181"/>
      <c r="E35" s="181"/>
      <c r="F35" s="231" t="str">
        <f>CONCATENATE("Mes",CHAR(13),MID(B35,66,10))</f>
        <v>Mes_x000D_21/02/2018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0.4</v>
      </c>
      <c r="D37" s="110"/>
      <c r="E37" s="215" t="s">
        <v>16</v>
      </c>
      <c r="F37" s="216">
        <f>SUM(C37:C42)</f>
        <v>48.699999999999996</v>
      </c>
    </row>
    <row r="38" spans="2:6">
      <c r="B38" s="111" t="s">
        <v>3</v>
      </c>
      <c r="C38" s="112">
        <v>18.399999999999999</v>
      </c>
      <c r="D38" s="110"/>
      <c r="E38" s="219" t="s">
        <v>17</v>
      </c>
      <c r="F38" s="220">
        <f>SUM(C43:C48)</f>
        <v>51.3</v>
      </c>
    </row>
    <row r="39" spans="2:6">
      <c r="B39" s="111" t="s">
        <v>4</v>
      </c>
      <c r="C39" s="112">
        <v>12.6</v>
      </c>
      <c r="D39" s="110"/>
    </row>
    <row r="40" spans="2:6">
      <c r="B40" s="111" t="s">
        <v>11</v>
      </c>
      <c r="C40" s="112">
        <v>6</v>
      </c>
      <c r="D40" s="110"/>
    </row>
    <row r="41" spans="2:6">
      <c r="B41" s="111" t="s">
        <v>9</v>
      </c>
      <c r="C41" s="112">
        <f>100-SUM(C37:C40,C42:C48)</f>
        <v>10.299999999999997</v>
      </c>
      <c r="D41" s="110"/>
      <c r="E41" s="110"/>
      <c r="F41" s="110"/>
    </row>
    <row r="42" spans="2:6">
      <c r="B42" s="111" t="s">
        <v>76</v>
      </c>
      <c r="C42" s="112">
        <v>1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34.700000000000003</v>
      </c>
      <c r="D44" s="110"/>
      <c r="E44" s="110"/>
      <c r="F44" s="110"/>
    </row>
    <row r="45" spans="2:6">
      <c r="B45" s="111" t="s">
        <v>2</v>
      </c>
      <c r="C45" s="112">
        <v>10.6</v>
      </c>
      <c r="D45" s="110"/>
      <c r="E45" s="110"/>
      <c r="F45" s="110"/>
    </row>
    <row r="46" spans="2:6">
      <c r="B46" s="111" t="s">
        <v>6</v>
      </c>
      <c r="C46" s="112">
        <v>2.5</v>
      </c>
      <c r="D46" s="110"/>
      <c r="E46" s="110"/>
      <c r="F46" s="110"/>
    </row>
    <row r="47" spans="2:6">
      <c r="B47" s="111" t="s">
        <v>7</v>
      </c>
      <c r="C47" s="112">
        <v>1.8</v>
      </c>
      <c r="D47" s="110"/>
      <c r="E47" s="110"/>
      <c r="F47" s="110"/>
    </row>
    <row r="48" spans="2:6">
      <c r="B48" s="111" t="s">
        <v>8</v>
      </c>
      <c r="C48" s="112">
        <v>1.4</v>
      </c>
      <c r="D48" s="181"/>
      <c r="E48" s="181"/>
      <c r="F48" s="181"/>
    </row>
    <row r="49" spans="2:6">
      <c r="B49" s="113" t="s">
        <v>15</v>
      </c>
      <c r="C49" s="114">
        <f>SUM(C37:C48)</f>
        <v>99.999999999999986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120</v>
      </c>
      <c r="C51" s="181"/>
      <c r="D51" s="181"/>
      <c r="E51" s="181"/>
      <c r="F51" s="181"/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2.8</v>
      </c>
      <c r="D53" s="110"/>
      <c r="E53" s="215" t="s">
        <v>16</v>
      </c>
      <c r="F53" s="216">
        <f>SUM(C53:C58)</f>
        <v>35.300000000000011</v>
      </c>
    </row>
    <row r="54" spans="2:6">
      <c r="B54" s="111" t="s">
        <v>3</v>
      </c>
      <c r="C54" s="112">
        <v>15.3</v>
      </c>
      <c r="D54" s="110"/>
      <c r="E54" s="219" t="s">
        <v>17</v>
      </c>
      <c r="F54" s="220">
        <f>SUM(C59:C64)</f>
        <v>64.7</v>
      </c>
    </row>
    <row r="55" spans="2:6">
      <c r="B55" s="111" t="s">
        <v>4</v>
      </c>
      <c r="C55" s="112">
        <v>4.3</v>
      </c>
      <c r="D55" s="110"/>
    </row>
    <row r="56" spans="2:6">
      <c r="B56" s="111" t="s">
        <v>11</v>
      </c>
      <c r="C56" s="112">
        <v>3.6</v>
      </c>
      <c r="D56" s="110"/>
    </row>
    <row r="57" spans="2:6">
      <c r="B57" s="111" t="s">
        <v>9</v>
      </c>
      <c r="C57" s="112">
        <f>100-SUM(C53:C56,C58:C64)</f>
        <v>8.6000000000000085</v>
      </c>
      <c r="D57" s="110"/>
      <c r="E57" s="110"/>
      <c r="F57" s="110"/>
    </row>
    <row r="58" spans="2:6">
      <c r="B58" s="111" t="s">
        <v>76</v>
      </c>
      <c r="C58" s="112">
        <v>0.7</v>
      </c>
      <c r="D58" s="110"/>
      <c r="E58" s="110"/>
      <c r="F58" s="110"/>
    </row>
    <row r="59" spans="2:6">
      <c r="B59" s="111" t="s">
        <v>75</v>
      </c>
      <c r="C59" s="112">
        <v>0.1</v>
      </c>
      <c r="D59" s="110"/>
      <c r="E59" s="110"/>
      <c r="F59" s="110"/>
    </row>
    <row r="60" spans="2:6">
      <c r="B60" s="111" t="s">
        <v>5</v>
      </c>
      <c r="C60" s="112">
        <v>46.2</v>
      </c>
      <c r="D60" s="110"/>
      <c r="E60" s="110"/>
      <c r="F60" s="110"/>
    </row>
    <row r="61" spans="2:6">
      <c r="B61" s="111" t="s">
        <v>2</v>
      </c>
      <c r="C61" s="112">
        <v>16.5</v>
      </c>
      <c r="D61" s="110"/>
      <c r="E61" s="110"/>
      <c r="F61" s="110"/>
    </row>
    <row r="62" spans="2:6">
      <c r="B62" s="111" t="s">
        <v>6</v>
      </c>
      <c r="C62" s="112">
        <v>0.8</v>
      </c>
      <c r="D62" s="110"/>
      <c r="E62" s="110"/>
      <c r="F62" s="110"/>
    </row>
    <row r="63" spans="2:6">
      <c r="B63" s="111" t="s">
        <v>7</v>
      </c>
      <c r="C63" s="112">
        <v>0</v>
      </c>
      <c r="D63" s="110"/>
      <c r="E63" s="110"/>
      <c r="F63" s="110"/>
    </row>
    <row r="64" spans="2:6">
      <c r="B64" s="111" t="s">
        <v>8</v>
      </c>
      <c r="C64" s="112">
        <v>1.1000000000000001</v>
      </c>
    </row>
    <row r="65" spans="2:16">
      <c r="B65" s="113" t="s">
        <v>15</v>
      </c>
      <c r="C65" s="114">
        <f>SUM(C53:C64)</f>
        <v>100.00000000000001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121</v>
      </c>
      <c r="D68" s="224" t="s">
        <v>122</v>
      </c>
      <c r="E68" s="224" t="s">
        <v>123</v>
      </c>
      <c r="F68" s="224" t="s">
        <v>122</v>
      </c>
      <c r="G68" s="224" t="s">
        <v>124</v>
      </c>
      <c r="H68" s="224" t="s">
        <v>124</v>
      </c>
      <c r="I68" s="224" t="s">
        <v>123</v>
      </c>
      <c r="J68" s="224" t="s">
        <v>125</v>
      </c>
      <c r="K68" s="224" t="s">
        <v>126</v>
      </c>
      <c r="L68" s="224" t="s">
        <v>127</v>
      </c>
      <c r="M68" s="224" t="s">
        <v>128</v>
      </c>
      <c r="N68" s="224" t="s">
        <v>129</v>
      </c>
      <c r="O68" s="224" t="s">
        <v>121</v>
      </c>
      <c r="P68" s="225"/>
    </row>
    <row r="69" spans="2:16">
      <c r="B69" s="182" t="s">
        <v>2</v>
      </c>
      <c r="C69" s="182">
        <v>1952.9824518620001</v>
      </c>
      <c r="D69" s="182">
        <v>2696.8499227359998</v>
      </c>
      <c r="E69" s="182">
        <v>1714.3967434680001</v>
      </c>
      <c r="F69" s="182">
        <v>1923.6625081560001</v>
      </c>
      <c r="G69" s="182">
        <v>1637.937684776</v>
      </c>
      <c r="H69" s="182">
        <v>1193.060807952</v>
      </c>
      <c r="I69" s="182">
        <v>1085.274118734</v>
      </c>
      <c r="J69" s="182">
        <v>1188.239510438</v>
      </c>
      <c r="K69" s="182">
        <v>828.31292537800005</v>
      </c>
      <c r="L69" s="182">
        <v>842.28049153200004</v>
      </c>
      <c r="M69" s="182">
        <v>1254.3414266699999</v>
      </c>
      <c r="N69" s="182">
        <v>2217.8610199999998</v>
      </c>
      <c r="O69" s="182">
        <v>2352.4940000000001</v>
      </c>
    </row>
    <row r="70" spans="2:16">
      <c r="B70" s="182" t="s">
        <v>92</v>
      </c>
      <c r="C70" s="182">
        <v>267.73958013800001</v>
      </c>
      <c r="D70" s="182">
        <v>241.22357426400001</v>
      </c>
      <c r="E70" s="182">
        <v>199.433449532</v>
      </c>
      <c r="F70" s="182">
        <v>162.454982844</v>
      </c>
      <c r="G70" s="182">
        <v>91.897749223999995</v>
      </c>
      <c r="H70" s="182">
        <v>98.826694048000007</v>
      </c>
      <c r="I70" s="182">
        <v>112.205176266</v>
      </c>
      <c r="J70" s="182">
        <v>118.523846562</v>
      </c>
      <c r="K70" s="182">
        <v>133.817345622</v>
      </c>
      <c r="L70" s="182">
        <v>222.08938846799998</v>
      </c>
      <c r="M70" s="182">
        <v>309.56905333000003</v>
      </c>
      <c r="N70" s="182">
        <v>250.71520000000001</v>
      </c>
      <c r="O70" s="182">
        <v>171.1567</v>
      </c>
    </row>
    <row r="71" spans="2:16">
      <c r="B71" s="182" t="s">
        <v>3</v>
      </c>
      <c r="C71" s="184">
        <v>4768.268</v>
      </c>
      <c r="D71" s="184">
        <v>5270.7340000000004</v>
      </c>
      <c r="E71" s="184">
        <v>4928.7539999999999</v>
      </c>
      <c r="F71" s="184">
        <v>4143.7839999999997</v>
      </c>
      <c r="G71" s="184">
        <v>4049.538</v>
      </c>
      <c r="H71" s="184">
        <v>4393.4089999999997</v>
      </c>
      <c r="I71" s="184">
        <v>5080.2929999999997</v>
      </c>
      <c r="J71" s="184">
        <v>4725.6310000000003</v>
      </c>
      <c r="K71" s="184">
        <v>4310.2259999999997</v>
      </c>
      <c r="L71" s="184">
        <v>3615.6709999999998</v>
      </c>
      <c r="M71" s="184">
        <v>5037.24</v>
      </c>
      <c r="N71" s="184">
        <v>5098.7070000000003</v>
      </c>
      <c r="O71" s="184">
        <v>4582.1480000000001</v>
      </c>
    </row>
    <row r="72" spans="2:16">
      <c r="B72" s="182" t="s">
        <v>4</v>
      </c>
      <c r="C72" s="184">
        <v>3326.569</v>
      </c>
      <c r="D72" s="184">
        <v>1791.5029999999999</v>
      </c>
      <c r="E72" s="184">
        <v>1901.8214579999999</v>
      </c>
      <c r="F72" s="184">
        <v>3538.877</v>
      </c>
      <c r="G72" s="184">
        <v>4289.04</v>
      </c>
      <c r="H72" s="184">
        <v>4040.0160000000001</v>
      </c>
      <c r="I72" s="184">
        <v>2977.3270000000002</v>
      </c>
      <c r="J72" s="184">
        <v>2835.5230000000001</v>
      </c>
      <c r="K72" s="184">
        <v>3910.402</v>
      </c>
      <c r="L72" s="184">
        <v>4674.415</v>
      </c>
      <c r="M72" s="184">
        <v>4141.2920000000004</v>
      </c>
      <c r="N72" s="184">
        <v>3041.538</v>
      </c>
      <c r="O72" s="184">
        <v>3512.8512999999998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1526.5029999999999</v>
      </c>
      <c r="D74" s="184">
        <v>1448.9780000000001</v>
      </c>
      <c r="E74" s="184">
        <v>1247.3969999999999</v>
      </c>
      <c r="F74" s="184">
        <v>1617.9829999999999</v>
      </c>
      <c r="G74" s="184">
        <v>3174.7585960000001</v>
      </c>
      <c r="H74" s="184">
        <v>3712.319</v>
      </c>
      <c r="I74" s="184">
        <v>3479.8420000000001</v>
      </c>
      <c r="J74" s="184">
        <v>3215.1759649999999</v>
      </c>
      <c r="K74" s="184">
        <v>3873.3009999999999</v>
      </c>
      <c r="L74" s="184">
        <v>4569.8599999999997</v>
      </c>
      <c r="M74" s="184">
        <v>3056.1640000000002</v>
      </c>
      <c r="N74" s="184">
        <v>2277.6590000000001</v>
      </c>
      <c r="O74" s="184">
        <v>1991.4802</v>
      </c>
    </row>
    <row r="75" spans="2:16">
      <c r="B75" s="182" t="s">
        <v>5</v>
      </c>
      <c r="C75" s="184">
        <v>4905.5370000000003</v>
      </c>
      <c r="D75" s="184">
        <v>4687.8389999999999</v>
      </c>
      <c r="E75" s="184">
        <v>4177.34</v>
      </c>
      <c r="F75" s="184">
        <v>3440.3440000000001</v>
      </c>
      <c r="G75" s="184">
        <v>3149.38</v>
      </c>
      <c r="H75" s="184">
        <v>3336.7930000000001</v>
      </c>
      <c r="I75" s="184">
        <v>3296.2750000000001</v>
      </c>
      <c r="J75" s="184">
        <v>2817.2429999999999</v>
      </c>
      <c r="K75" s="184">
        <v>3186.259</v>
      </c>
      <c r="L75" s="184">
        <v>3956.4580000000001</v>
      </c>
      <c r="M75" s="184">
        <v>5747.7089999999998</v>
      </c>
      <c r="N75" s="184">
        <v>5276.3649999999998</v>
      </c>
      <c r="O75" s="184">
        <v>4662.1872309999999</v>
      </c>
    </row>
    <row r="76" spans="2:16">
      <c r="B76" s="182" t="s">
        <v>94</v>
      </c>
      <c r="C76" s="184">
        <v>419.3</v>
      </c>
      <c r="D76" s="184">
        <v>679.83299999999997</v>
      </c>
      <c r="E76" s="184">
        <v>798.18700000000001</v>
      </c>
      <c r="F76" s="184">
        <v>833.85500000000002</v>
      </c>
      <c r="G76" s="184">
        <v>839.82</v>
      </c>
      <c r="H76" s="184">
        <v>871.42700000000002</v>
      </c>
      <c r="I76" s="184">
        <v>778.17200000000003</v>
      </c>
      <c r="J76" s="184">
        <v>740.76099999999997</v>
      </c>
      <c r="K76" s="184">
        <v>651.03</v>
      </c>
      <c r="L76" s="184">
        <v>515.77</v>
      </c>
      <c r="M76" s="184">
        <v>407.721</v>
      </c>
      <c r="N76" s="184">
        <v>416.28800000000001</v>
      </c>
      <c r="O76" s="184">
        <v>459.97320000000002</v>
      </c>
    </row>
    <row r="77" spans="2:16">
      <c r="B77" s="182" t="s">
        <v>95</v>
      </c>
      <c r="C77" s="184">
        <v>88.741</v>
      </c>
      <c r="D77" s="184">
        <v>340.84500000000003</v>
      </c>
      <c r="E77" s="184">
        <v>535.255</v>
      </c>
      <c r="F77" s="184">
        <v>607.89800000000002</v>
      </c>
      <c r="G77" s="184">
        <v>761.90200000000004</v>
      </c>
      <c r="H77" s="184">
        <v>812.88</v>
      </c>
      <c r="I77" s="184">
        <v>692.43499999999995</v>
      </c>
      <c r="J77" s="184">
        <v>608.14</v>
      </c>
      <c r="K77" s="184">
        <v>398.79300000000001</v>
      </c>
      <c r="L77" s="184">
        <v>220.65199999999999</v>
      </c>
      <c r="M77" s="184">
        <v>131.196</v>
      </c>
      <c r="N77" s="184">
        <v>112.38800000000001</v>
      </c>
      <c r="O77" s="184">
        <v>224.80430000000001</v>
      </c>
    </row>
    <row r="78" spans="2:16">
      <c r="B78" s="182" t="s">
        <v>9</v>
      </c>
      <c r="C78" s="184">
        <v>2203.8989999999999</v>
      </c>
      <c r="D78" s="184">
        <v>2388.6909999999998</v>
      </c>
      <c r="E78" s="184">
        <v>2231.3110000000001</v>
      </c>
      <c r="F78" s="184">
        <v>2324.4270000000001</v>
      </c>
      <c r="G78" s="184">
        <v>2312.48</v>
      </c>
      <c r="H78" s="184">
        <v>2395.0329999999999</v>
      </c>
      <c r="I78" s="184">
        <v>2253.788</v>
      </c>
      <c r="J78" s="184">
        <v>2268.7860000000001</v>
      </c>
      <c r="K78" s="184">
        <v>2389.42</v>
      </c>
      <c r="L78" s="184">
        <v>2438.3620000000001</v>
      </c>
      <c r="M78" s="184">
        <v>2481.1149999999998</v>
      </c>
      <c r="N78" s="184">
        <v>2474.7359999999999</v>
      </c>
      <c r="O78" s="184">
        <v>2293.6448690000002</v>
      </c>
    </row>
    <row r="79" spans="2:16">
      <c r="B79" s="182" t="s">
        <v>96</v>
      </c>
      <c r="C79" s="184">
        <v>190.88499999999999</v>
      </c>
      <c r="D79" s="184">
        <v>209.13</v>
      </c>
      <c r="E79" s="184">
        <v>172.66749999999999</v>
      </c>
      <c r="F79" s="184">
        <v>175.583</v>
      </c>
      <c r="G79" s="184">
        <v>211.36150000000001</v>
      </c>
      <c r="H79" s="184">
        <v>200.6275</v>
      </c>
      <c r="I79" s="184">
        <v>214.93299999999999</v>
      </c>
      <c r="J79" s="184">
        <v>213.31549999999999</v>
      </c>
      <c r="K79" s="184">
        <v>228.41249999999999</v>
      </c>
      <c r="L79" s="184">
        <v>206.52449999999999</v>
      </c>
      <c r="M79" s="184">
        <v>218.512</v>
      </c>
      <c r="N79" s="184">
        <v>226.57149999999999</v>
      </c>
      <c r="O79" s="184">
        <v>207.67795000000001</v>
      </c>
    </row>
    <row r="80" spans="2:16">
      <c r="B80" s="182" t="s">
        <v>97</v>
      </c>
      <c r="C80" s="184">
        <v>56</v>
      </c>
      <c r="D80" s="184">
        <v>60</v>
      </c>
      <c r="E80" s="184">
        <v>47</v>
      </c>
      <c r="F80" s="184">
        <v>34</v>
      </c>
      <c r="G80" s="184">
        <v>67</v>
      </c>
      <c r="H80" s="184">
        <v>69</v>
      </c>
      <c r="I80" s="184">
        <v>66</v>
      </c>
      <c r="J80" s="184">
        <v>62</v>
      </c>
      <c r="K80" s="184">
        <v>66</v>
      </c>
      <c r="L80" s="184">
        <v>67</v>
      </c>
      <c r="M80" s="184">
        <v>70</v>
      </c>
      <c r="N80" s="184">
        <v>69</v>
      </c>
      <c r="O80" s="184">
        <v>63</v>
      </c>
    </row>
    <row r="81" spans="2:15">
      <c r="B81" s="182" t="s">
        <v>98</v>
      </c>
      <c r="C81" s="184">
        <v>288.83</v>
      </c>
      <c r="D81" s="184">
        <v>268.62599999999998</v>
      </c>
      <c r="E81" s="184">
        <v>231.77099999999999</v>
      </c>
      <c r="F81" s="184">
        <v>297.72899999999998</v>
      </c>
      <c r="G81" s="184">
        <v>301.45100000000002</v>
      </c>
      <c r="H81" s="184">
        <v>332.56799999999998</v>
      </c>
      <c r="I81" s="184">
        <v>316.09800000000001</v>
      </c>
      <c r="J81" s="184">
        <v>309.25400000000002</v>
      </c>
      <c r="K81" s="184">
        <v>310.00299999999999</v>
      </c>
      <c r="L81" s="184">
        <v>307.70600000000002</v>
      </c>
      <c r="M81" s="184">
        <v>312.63099999999997</v>
      </c>
      <c r="N81" s="184">
        <v>296.49200000000002</v>
      </c>
      <c r="O81" s="184">
        <v>305.36509999999998</v>
      </c>
    </row>
    <row r="82" spans="2:15">
      <c r="B82" s="182" t="s">
        <v>99</v>
      </c>
      <c r="C82" s="184">
        <v>19995.253032000001</v>
      </c>
      <c r="D82" s="184">
        <v>20084.163497000001</v>
      </c>
      <c r="E82" s="184">
        <v>18184.909651000002</v>
      </c>
      <c r="F82" s="184">
        <v>19100.859490999999</v>
      </c>
      <c r="G82" s="184">
        <v>20886.553029999999</v>
      </c>
      <c r="H82" s="184">
        <v>21455.849502000001</v>
      </c>
      <c r="I82" s="184">
        <v>20352.343294999999</v>
      </c>
      <c r="J82" s="184">
        <v>19103.022322000001</v>
      </c>
      <c r="K82" s="184">
        <v>20286.106271000001</v>
      </c>
      <c r="L82" s="184">
        <v>21636.345880000001</v>
      </c>
      <c r="M82" s="184">
        <v>23167.462479999998</v>
      </c>
      <c r="N82" s="184">
        <v>21758.584220000001</v>
      </c>
      <c r="O82" s="184">
        <v>20826.394899999999</v>
      </c>
    </row>
    <row r="83" spans="2:15">
      <c r="B83" s="182" t="s">
        <v>100</v>
      </c>
      <c r="C83" s="184">
        <v>-560.18740600000001</v>
      </c>
      <c r="D83" s="184">
        <v>-335.17777599999999</v>
      </c>
      <c r="E83" s="184">
        <v>-335.53738199999998</v>
      </c>
      <c r="F83" s="184">
        <v>-229.06522200000001</v>
      </c>
      <c r="G83" s="184">
        <v>-192.29135199999999</v>
      </c>
      <c r="H83" s="184">
        <v>-173.37316200000001</v>
      </c>
      <c r="I83" s="184">
        <v>-204.27099899999999</v>
      </c>
      <c r="J83" s="184">
        <v>-165.54855699999999</v>
      </c>
      <c r="K83" s="184">
        <v>-221.48029299999999</v>
      </c>
      <c r="L83" s="184">
        <v>-269.55341499999997</v>
      </c>
      <c r="M83" s="184">
        <v>-554.92065600000001</v>
      </c>
      <c r="N83" s="184">
        <v>-390.73397899999998</v>
      </c>
      <c r="O83" s="184">
        <v>-237.87629999999999</v>
      </c>
    </row>
    <row r="84" spans="2:15">
      <c r="B84" s="182" t="s">
        <v>83</v>
      </c>
      <c r="C84" s="184">
        <v>-64.562011999999996</v>
      </c>
      <c r="D84" s="184">
        <v>-78.352012000000002</v>
      </c>
      <c r="E84" s="184">
        <v>-57.068237000000003</v>
      </c>
      <c r="F84" s="184">
        <v>-75.027427000000003</v>
      </c>
      <c r="G84" s="184">
        <v>-114.23341499999999</v>
      </c>
      <c r="H84" s="184">
        <v>-155.21145899999999</v>
      </c>
      <c r="I84" s="184">
        <v>-166.87624500000001</v>
      </c>
      <c r="J84" s="184">
        <v>-116.104623</v>
      </c>
      <c r="K84" s="184">
        <v>-93.285021</v>
      </c>
      <c r="L84" s="184">
        <v>-70.161934000000002</v>
      </c>
      <c r="M84" s="184">
        <v>-91.766864999999996</v>
      </c>
      <c r="N84" s="184">
        <v>-86.203828999999999</v>
      </c>
      <c r="O84" s="184">
        <v>-99.993799999999993</v>
      </c>
    </row>
    <row r="85" spans="2:15">
      <c r="B85" s="182" t="s">
        <v>101</v>
      </c>
      <c r="C85" s="184">
        <v>541.13368700000001</v>
      </c>
      <c r="D85" s="184">
        <v>1457.080766</v>
      </c>
      <c r="E85" s="184">
        <v>1040.959484</v>
      </c>
      <c r="F85" s="184">
        <v>1444.9856</v>
      </c>
      <c r="G85" s="184">
        <v>1128.8588830000001</v>
      </c>
      <c r="H85" s="184">
        <v>1273.4433959999999</v>
      </c>
      <c r="I85" s="184">
        <v>1827.910942</v>
      </c>
      <c r="J85" s="184">
        <v>1393.3084220000001</v>
      </c>
      <c r="K85" s="184">
        <v>280.22841799999998</v>
      </c>
      <c r="L85" s="184">
        <v>-346.27278000000001</v>
      </c>
      <c r="M85" s="184">
        <v>-339.50387699999999</v>
      </c>
      <c r="N85" s="184">
        <v>1340.296642</v>
      </c>
      <c r="O85" s="184">
        <v>858.21839999999997</v>
      </c>
    </row>
    <row r="86" spans="2:15">
      <c r="B86" s="182" t="s">
        <v>102</v>
      </c>
      <c r="C86" s="184">
        <v>19911.637300999999</v>
      </c>
      <c r="D86" s="184">
        <v>21127.714475000001</v>
      </c>
      <c r="E86" s="184">
        <v>18833.263515999999</v>
      </c>
      <c r="F86" s="184">
        <v>20241.752442000001</v>
      </c>
      <c r="G86" s="184">
        <v>21708.887146000001</v>
      </c>
      <c r="H86" s="184">
        <v>22400.708277000002</v>
      </c>
      <c r="I86" s="184">
        <v>21809.106993000001</v>
      </c>
      <c r="J86" s="184">
        <v>20214.677564000001</v>
      </c>
      <c r="K86" s="184">
        <v>20251.569374999999</v>
      </c>
      <c r="L86" s="184">
        <v>20950.357751</v>
      </c>
      <c r="M86" s="184">
        <v>22181.271081999999</v>
      </c>
      <c r="N86" s="184">
        <v>22621.943053999999</v>
      </c>
      <c r="O86" s="184">
        <v>21346.743200000001</v>
      </c>
    </row>
    <row r="88" spans="2:15">
      <c r="B88" s="182" t="s">
        <v>17</v>
      </c>
      <c r="C88" s="184">
        <f t="shared" ref="C88:O88" si="2">SUM(C69,C75:C77,C80:C81)</f>
        <v>7711.3904518620002</v>
      </c>
      <c r="D88" s="184">
        <f t="shared" si="2"/>
        <v>8733.9929227359989</v>
      </c>
      <c r="E88" s="184">
        <f t="shared" si="2"/>
        <v>7503.9497434679997</v>
      </c>
      <c r="F88" s="184">
        <f t="shared" si="2"/>
        <v>7137.4885081560005</v>
      </c>
      <c r="G88" s="184">
        <f t="shared" si="2"/>
        <v>6757.4906847760003</v>
      </c>
      <c r="H88" s="184">
        <f t="shared" si="2"/>
        <v>6615.7288079520004</v>
      </c>
      <c r="I88" s="184">
        <f t="shared" si="2"/>
        <v>6234.2541187339993</v>
      </c>
      <c r="J88" s="184">
        <f t="shared" si="2"/>
        <v>5725.6375104380004</v>
      </c>
      <c r="K88" s="184">
        <f t="shared" si="2"/>
        <v>5440.3979253779989</v>
      </c>
      <c r="L88" s="184">
        <f t="shared" si="2"/>
        <v>5909.8664915320005</v>
      </c>
      <c r="M88" s="184">
        <f t="shared" si="2"/>
        <v>7923.5984266700007</v>
      </c>
      <c r="N88" s="184">
        <f t="shared" si="2"/>
        <v>8388.3940199999997</v>
      </c>
      <c r="O88" s="184">
        <f t="shared" si="2"/>
        <v>8067.8238310000006</v>
      </c>
    </row>
    <row r="89" spans="2:15">
      <c r="B89" s="182" t="s">
        <v>16</v>
      </c>
      <c r="C89" s="184">
        <f t="shared" ref="C89:O89" si="3">SUM(C70:C74,C78:C79)</f>
        <v>12283.863580138001</v>
      </c>
      <c r="D89" s="184">
        <f t="shared" si="3"/>
        <v>11350.259574263999</v>
      </c>
      <c r="E89" s="184">
        <f t="shared" si="3"/>
        <v>10681.384407531999</v>
      </c>
      <c r="F89" s="184">
        <f t="shared" si="3"/>
        <v>11963.108982844</v>
      </c>
      <c r="G89" s="184">
        <f t="shared" si="3"/>
        <v>14129.075845223999</v>
      </c>
      <c r="H89" s="184">
        <f t="shared" si="3"/>
        <v>14840.231194047999</v>
      </c>
      <c r="I89" s="184">
        <f t="shared" si="3"/>
        <v>14118.388176266002</v>
      </c>
      <c r="J89" s="184">
        <f t="shared" si="3"/>
        <v>13376.955311562</v>
      </c>
      <c r="K89" s="184">
        <f t="shared" si="3"/>
        <v>14845.578845622</v>
      </c>
      <c r="L89" s="184">
        <f t="shared" si="3"/>
        <v>15726.921888468001</v>
      </c>
      <c r="M89" s="184">
        <f t="shared" si="3"/>
        <v>15243.892053330001</v>
      </c>
      <c r="N89" s="184">
        <f t="shared" si="3"/>
        <v>13369.926699999998</v>
      </c>
      <c r="O89" s="184">
        <f t="shared" si="3"/>
        <v>12758.959019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38.499999999999993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43.4</v>
      </c>
      <c r="E91" s="185">
        <f t="shared" si="4"/>
        <v>41.29999999999999</v>
      </c>
      <c r="F91" s="185">
        <f t="shared" si="4"/>
        <v>37.500000000000007</v>
      </c>
      <c r="G91" s="185">
        <f t="shared" si="4"/>
        <v>32.200000000000003</v>
      </c>
      <c r="H91" s="185">
        <f t="shared" si="4"/>
        <v>31</v>
      </c>
      <c r="I91" s="185">
        <f t="shared" si="4"/>
        <v>30.6</v>
      </c>
      <c r="J91" s="185">
        <f t="shared" si="4"/>
        <v>29.9</v>
      </c>
      <c r="K91" s="185">
        <f t="shared" si="4"/>
        <v>26.799999999999997</v>
      </c>
      <c r="L91" s="185">
        <f t="shared" si="4"/>
        <v>27.299999999999997</v>
      </c>
      <c r="M91" s="185">
        <f t="shared" si="4"/>
        <v>34.199999999999996</v>
      </c>
      <c r="N91" s="185">
        <f t="shared" si="4"/>
        <v>38.499999999999993</v>
      </c>
      <c r="O91" s="185">
        <f t="shared" si="4"/>
        <v>38.800000000000004</v>
      </c>
    </row>
    <row r="92" spans="2:15">
      <c r="B92" s="182" t="s">
        <v>16</v>
      </c>
      <c r="C92" s="183">
        <f t="shared" ref="C92:O92" si="5">100-C91</f>
        <v>61.500000000000007</v>
      </c>
      <c r="D92" s="183">
        <f t="shared" si="5"/>
        <v>56.6</v>
      </c>
      <c r="E92" s="183">
        <f t="shared" si="5"/>
        <v>58.70000000000001</v>
      </c>
      <c r="F92" s="183">
        <f t="shared" si="5"/>
        <v>62.499999999999993</v>
      </c>
      <c r="G92" s="183">
        <f t="shared" si="5"/>
        <v>67.8</v>
      </c>
      <c r="H92" s="183">
        <f t="shared" si="5"/>
        <v>69</v>
      </c>
      <c r="I92" s="183">
        <f t="shared" si="5"/>
        <v>69.400000000000006</v>
      </c>
      <c r="J92" s="183">
        <f t="shared" si="5"/>
        <v>70.099999999999994</v>
      </c>
      <c r="K92" s="183">
        <f t="shared" si="5"/>
        <v>73.2</v>
      </c>
      <c r="L92" s="183">
        <f t="shared" si="5"/>
        <v>72.7</v>
      </c>
      <c r="M92" s="183">
        <f t="shared" si="5"/>
        <v>65.800000000000011</v>
      </c>
      <c r="N92" s="183">
        <f t="shared" si="5"/>
        <v>61.500000000000007</v>
      </c>
      <c r="O92" s="183">
        <f t="shared" si="5"/>
        <v>61.199999999999996</v>
      </c>
    </row>
    <row r="94" spans="2:15">
      <c r="B94" s="182" t="s">
        <v>112</v>
      </c>
    </row>
    <row r="95" spans="2:15">
      <c r="B95" s="182" t="s">
        <v>113</v>
      </c>
    </row>
    <row r="97" spans="2:16">
      <c r="B97" s="160" t="s">
        <v>77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C98" s="224" t="s">
        <v>121</v>
      </c>
      <c r="D98" s="224" t="s">
        <v>122</v>
      </c>
      <c r="E98" s="224" t="s">
        <v>123</v>
      </c>
      <c r="F98" s="224" t="s">
        <v>122</v>
      </c>
      <c r="G98" s="224" t="s">
        <v>124</v>
      </c>
      <c r="H98" s="224" t="s">
        <v>124</v>
      </c>
      <c r="I98" s="224" t="s">
        <v>123</v>
      </c>
      <c r="J98" s="224" t="s">
        <v>125</v>
      </c>
      <c r="K98" s="224" t="s">
        <v>126</v>
      </c>
      <c r="L98" s="224" t="s">
        <v>127</v>
      </c>
      <c r="M98" s="224" t="s">
        <v>128</v>
      </c>
      <c r="N98" s="224" t="s">
        <v>129</v>
      </c>
      <c r="O98" s="224" t="s">
        <v>121</v>
      </c>
      <c r="P98" s="225"/>
    </row>
    <row r="99" spans="2:16">
      <c r="B99" s="182" t="s">
        <v>2</v>
      </c>
      <c r="C99" s="182">
        <v>1952.9824518620001</v>
      </c>
      <c r="D99" s="182">
        <v>2696.8499227359998</v>
      </c>
      <c r="E99" s="182">
        <v>1714.3967434680001</v>
      </c>
      <c r="F99" s="182">
        <v>1923.6625081560001</v>
      </c>
      <c r="G99" s="182">
        <v>1637.937684776</v>
      </c>
      <c r="H99" s="182">
        <v>1193.060807952</v>
      </c>
      <c r="I99" s="182">
        <v>1085.274118734</v>
      </c>
      <c r="J99" s="182">
        <v>1188.239510438</v>
      </c>
      <c r="K99" s="182">
        <v>828.31292537800005</v>
      </c>
      <c r="L99" s="182">
        <v>842.28049153200004</v>
      </c>
      <c r="M99" s="182">
        <v>1254.3414266699999</v>
      </c>
      <c r="N99" s="182">
        <v>2217.8610199999998</v>
      </c>
      <c r="O99" s="182">
        <v>2352.4940000000001</v>
      </c>
    </row>
    <row r="100" spans="2:16">
      <c r="B100" s="182" t="s">
        <v>92</v>
      </c>
      <c r="C100" s="182">
        <v>267.73958013800001</v>
      </c>
      <c r="D100" s="182">
        <v>241.22357426400001</v>
      </c>
      <c r="E100" s="182">
        <v>199.433449532</v>
      </c>
      <c r="F100" s="182">
        <v>162.454982844</v>
      </c>
      <c r="G100" s="182">
        <v>91.897749223999995</v>
      </c>
      <c r="H100" s="182">
        <v>98.826694048000007</v>
      </c>
      <c r="I100" s="182">
        <v>112.205176266</v>
      </c>
      <c r="J100" s="182">
        <v>118.523846562</v>
      </c>
      <c r="K100" s="182">
        <v>133.817345622</v>
      </c>
      <c r="L100" s="182">
        <v>222.08938846799998</v>
      </c>
      <c r="M100" s="182">
        <v>309.56905333000003</v>
      </c>
      <c r="N100" s="182">
        <v>250.71520000000001</v>
      </c>
      <c r="O100" s="182">
        <v>171.1567</v>
      </c>
    </row>
    <row r="101" spans="2:16">
      <c r="B101" s="182" t="s">
        <v>3</v>
      </c>
      <c r="C101" s="184">
        <v>4768.268</v>
      </c>
      <c r="D101" s="184">
        <v>5270.7340000000004</v>
      </c>
      <c r="E101" s="184">
        <v>4928.7539999999999</v>
      </c>
      <c r="F101" s="184">
        <v>4143.7839999999997</v>
      </c>
      <c r="G101" s="184">
        <v>4049.538</v>
      </c>
      <c r="H101" s="184">
        <v>4393.4089999999997</v>
      </c>
      <c r="I101" s="184">
        <v>5080.2929999999997</v>
      </c>
      <c r="J101" s="184">
        <v>4725.6310000000003</v>
      </c>
      <c r="K101" s="184">
        <v>4310.2259999999997</v>
      </c>
      <c r="L101" s="184">
        <v>3615.6709999999998</v>
      </c>
      <c r="M101" s="184">
        <v>5037.24</v>
      </c>
      <c r="N101" s="184">
        <v>5098.7070000000003</v>
      </c>
      <c r="O101" s="184">
        <v>4582.1480000000001</v>
      </c>
    </row>
    <row r="102" spans="2:16">
      <c r="B102" s="182" t="s">
        <v>4</v>
      </c>
      <c r="C102" s="184">
        <v>3326.569</v>
      </c>
      <c r="D102" s="184">
        <v>1791.5029999999999</v>
      </c>
      <c r="E102" s="184">
        <v>1901.8214579999999</v>
      </c>
      <c r="F102" s="184">
        <v>3538.877</v>
      </c>
      <c r="G102" s="184">
        <v>4289.04</v>
      </c>
      <c r="H102" s="184">
        <v>4040.0160000000001</v>
      </c>
      <c r="I102" s="184">
        <v>2977.3270000000002</v>
      </c>
      <c r="J102" s="184">
        <v>2835.5230000000001</v>
      </c>
      <c r="K102" s="184">
        <v>3910.402</v>
      </c>
      <c r="L102" s="184">
        <v>4674.415</v>
      </c>
      <c r="M102" s="184">
        <v>4141.2920000000004</v>
      </c>
      <c r="N102" s="184">
        <v>3041.538</v>
      </c>
      <c r="O102" s="184">
        <v>3512.8512999999998</v>
      </c>
    </row>
    <row r="103" spans="2:16">
      <c r="B103" s="182" t="s">
        <v>82</v>
      </c>
      <c r="C103" s="184">
        <v>0</v>
      </c>
      <c r="D103" s="184">
        <v>0</v>
      </c>
      <c r="E103" s="184">
        <v>0</v>
      </c>
      <c r="F103" s="184">
        <v>0</v>
      </c>
      <c r="G103" s="184">
        <v>0</v>
      </c>
      <c r="H103" s="184">
        <v>0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</row>
    <row r="104" spans="2:16">
      <c r="B104" s="182" t="s">
        <v>93</v>
      </c>
      <c r="C104" s="184">
        <v>1526.5029999999999</v>
      </c>
      <c r="D104" s="184">
        <v>1448.9780000000001</v>
      </c>
      <c r="E104" s="184">
        <v>1247.3969999999999</v>
      </c>
      <c r="F104" s="184">
        <v>1617.9829999999999</v>
      </c>
      <c r="G104" s="184">
        <v>3174.7585960000001</v>
      </c>
      <c r="H104" s="184">
        <v>3712.319</v>
      </c>
      <c r="I104" s="184">
        <v>3479.8420000000001</v>
      </c>
      <c r="J104" s="184">
        <v>3215.1759649999999</v>
      </c>
      <c r="K104" s="184">
        <v>3873.3009999999999</v>
      </c>
      <c r="L104" s="184">
        <v>4569.8599999999997</v>
      </c>
      <c r="M104" s="184">
        <v>3056.1640000000002</v>
      </c>
      <c r="N104" s="184">
        <v>2277.6590000000001</v>
      </c>
      <c r="O104" s="184">
        <v>1991.4802</v>
      </c>
    </row>
    <row r="105" spans="2:16">
      <c r="B105" s="182" t="s">
        <v>5</v>
      </c>
      <c r="C105" s="184">
        <v>4905.5370000000003</v>
      </c>
      <c r="D105" s="184">
        <v>4687.8389999999999</v>
      </c>
      <c r="E105" s="184">
        <v>4177.34</v>
      </c>
      <c r="F105" s="184">
        <v>3440.3440000000001</v>
      </c>
      <c r="G105" s="184">
        <v>3149.38</v>
      </c>
      <c r="H105" s="184">
        <v>3336.7930000000001</v>
      </c>
      <c r="I105" s="184">
        <v>3296.2750000000001</v>
      </c>
      <c r="J105" s="184">
        <v>2817.2429999999999</v>
      </c>
      <c r="K105" s="184">
        <v>3186.259</v>
      </c>
      <c r="L105" s="184">
        <v>3956.4580000000001</v>
      </c>
      <c r="M105" s="184">
        <v>5747.7089999999998</v>
      </c>
      <c r="N105" s="184">
        <v>5276.3649999999998</v>
      </c>
      <c r="O105" s="184">
        <v>4662.1872309999999</v>
      </c>
    </row>
    <row r="106" spans="2:16">
      <c r="B106" s="182" t="s">
        <v>94</v>
      </c>
      <c r="C106" s="184">
        <v>419.3</v>
      </c>
      <c r="D106" s="184">
        <v>679.83299999999997</v>
      </c>
      <c r="E106" s="184">
        <v>798.18700000000001</v>
      </c>
      <c r="F106" s="184">
        <v>833.85500000000002</v>
      </c>
      <c r="G106" s="184">
        <v>839.82</v>
      </c>
      <c r="H106" s="184">
        <v>871.42700000000002</v>
      </c>
      <c r="I106" s="184">
        <v>778.17200000000003</v>
      </c>
      <c r="J106" s="184">
        <v>740.76099999999997</v>
      </c>
      <c r="K106" s="184">
        <v>651.03</v>
      </c>
      <c r="L106" s="184">
        <v>515.77</v>
      </c>
      <c r="M106" s="184">
        <v>407.721</v>
      </c>
      <c r="N106" s="184">
        <v>416.28800000000001</v>
      </c>
      <c r="O106" s="184">
        <v>459.97320000000002</v>
      </c>
    </row>
    <row r="107" spans="2:16">
      <c r="B107" s="182" t="s">
        <v>95</v>
      </c>
      <c r="C107" s="184">
        <v>88.741</v>
      </c>
      <c r="D107" s="184">
        <v>340.84500000000003</v>
      </c>
      <c r="E107" s="184">
        <v>535.255</v>
      </c>
      <c r="F107" s="184">
        <v>607.89800000000002</v>
      </c>
      <c r="G107" s="184">
        <v>761.90200000000004</v>
      </c>
      <c r="H107" s="184">
        <v>812.88</v>
      </c>
      <c r="I107" s="184">
        <v>692.43499999999995</v>
      </c>
      <c r="J107" s="184">
        <v>608.14</v>
      </c>
      <c r="K107" s="184">
        <v>398.79300000000001</v>
      </c>
      <c r="L107" s="184">
        <v>220.65199999999999</v>
      </c>
      <c r="M107" s="184">
        <v>131.196</v>
      </c>
      <c r="N107" s="184">
        <v>112.38800000000001</v>
      </c>
      <c r="O107" s="184">
        <v>224.80430000000001</v>
      </c>
    </row>
    <row r="108" spans="2:16">
      <c r="B108" s="182" t="s">
        <v>9</v>
      </c>
      <c r="C108" s="184">
        <v>2203.8989999999999</v>
      </c>
      <c r="D108" s="184">
        <v>2388.6909999999998</v>
      </c>
      <c r="E108" s="184">
        <v>2231.3110000000001</v>
      </c>
      <c r="F108" s="184">
        <v>2324.4270000000001</v>
      </c>
      <c r="G108" s="184">
        <v>2312.48</v>
      </c>
      <c r="H108" s="184">
        <v>2395.0329999999999</v>
      </c>
      <c r="I108" s="184">
        <v>2253.788</v>
      </c>
      <c r="J108" s="184">
        <v>2268.7860000000001</v>
      </c>
      <c r="K108" s="184">
        <v>2389.42</v>
      </c>
      <c r="L108" s="184">
        <v>2438.3620000000001</v>
      </c>
      <c r="M108" s="184">
        <v>2481.1149999999998</v>
      </c>
      <c r="N108" s="184">
        <v>2474.7359999999999</v>
      </c>
      <c r="O108" s="184">
        <v>2293.6448690000002</v>
      </c>
    </row>
    <row r="109" spans="2:16">
      <c r="B109" s="182" t="s">
        <v>96</v>
      </c>
      <c r="C109" s="184">
        <v>190.88499999999999</v>
      </c>
      <c r="D109" s="184">
        <v>209.13</v>
      </c>
      <c r="E109" s="184">
        <v>172.66749999999999</v>
      </c>
      <c r="F109" s="184">
        <v>175.583</v>
      </c>
      <c r="G109" s="184">
        <v>211.36150000000001</v>
      </c>
      <c r="H109" s="184">
        <v>200.6275</v>
      </c>
      <c r="I109" s="184">
        <v>214.93299999999999</v>
      </c>
      <c r="J109" s="184">
        <v>213.31549999999999</v>
      </c>
      <c r="K109" s="184">
        <v>228.41249999999999</v>
      </c>
      <c r="L109" s="184">
        <v>206.52449999999999</v>
      </c>
      <c r="M109" s="184">
        <v>218.512</v>
      </c>
      <c r="N109" s="184">
        <v>226.57149999999999</v>
      </c>
      <c r="O109" s="184">
        <v>207.67795000000001</v>
      </c>
    </row>
    <row r="110" spans="2:16">
      <c r="B110" s="182" t="s">
        <v>97</v>
      </c>
      <c r="C110" s="184">
        <v>56</v>
      </c>
      <c r="D110" s="184">
        <v>60</v>
      </c>
      <c r="E110" s="184">
        <v>47</v>
      </c>
      <c r="F110" s="184">
        <v>34</v>
      </c>
      <c r="G110" s="184">
        <v>67</v>
      </c>
      <c r="H110" s="184">
        <v>69</v>
      </c>
      <c r="I110" s="184">
        <v>66</v>
      </c>
      <c r="J110" s="184">
        <v>62</v>
      </c>
      <c r="K110" s="184">
        <v>66</v>
      </c>
      <c r="L110" s="184">
        <v>67</v>
      </c>
      <c r="M110" s="184">
        <v>70</v>
      </c>
      <c r="N110" s="184">
        <v>69</v>
      </c>
      <c r="O110" s="184">
        <v>63</v>
      </c>
    </row>
    <row r="111" spans="2:16">
      <c r="B111" s="182" t="s">
        <v>98</v>
      </c>
      <c r="C111" s="184">
        <v>288.83</v>
      </c>
      <c r="D111" s="184">
        <v>268.62599999999998</v>
      </c>
      <c r="E111" s="184">
        <v>231.77099999999999</v>
      </c>
      <c r="F111" s="184">
        <v>297.72899999999998</v>
      </c>
      <c r="G111" s="184">
        <v>301.45100000000002</v>
      </c>
      <c r="H111" s="184">
        <v>332.56799999999998</v>
      </c>
      <c r="I111" s="184">
        <v>316.09800000000001</v>
      </c>
      <c r="J111" s="184">
        <v>309.25400000000002</v>
      </c>
      <c r="K111" s="184">
        <v>310.00299999999999</v>
      </c>
      <c r="L111" s="184">
        <v>307.70600000000002</v>
      </c>
      <c r="M111" s="184">
        <v>312.63099999999997</v>
      </c>
      <c r="N111" s="184">
        <v>296.49200000000002</v>
      </c>
      <c r="O111" s="184">
        <v>305.36509999999998</v>
      </c>
    </row>
    <row r="112" spans="2:16">
      <c r="B112" s="182" t="s">
        <v>99</v>
      </c>
      <c r="C112" s="184">
        <v>19995.253032000001</v>
      </c>
      <c r="D112" s="184">
        <v>20084.163497000001</v>
      </c>
      <c r="E112" s="184">
        <v>18184.909651000002</v>
      </c>
      <c r="F112" s="184">
        <v>19100.859490999999</v>
      </c>
      <c r="G112" s="184">
        <v>20886.553029999999</v>
      </c>
      <c r="H112" s="184">
        <v>21455.849502000001</v>
      </c>
      <c r="I112" s="184">
        <v>20352.343294999999</v>
      </c>
      <c r="J112" s="184">
        <v>19103.022322000001</v>
      </c>
      <c r="K112" s="184">
        <v>20286.106271000001</v>
      </c>
      <c r="L112" s="184">
        <v>21636.345880000001</v>
      </c>
      <c r="M112" s="184">
        <v>23167.462479999998</v>
      </c>
      <c r="N112" s="184">
        <v>21758.584220000001</v>
      </c>
      <c r="O112" s="184">
        <v>20826.394899999999</v>
      </c>
    </row>
    <row r="113" spans="2:18">
      <c r="B113" s="182" t="s">
        <v>100</v>
      </c>
      <c r="C113" s="184">
        <v>-560.18740600000001</v>
      </c>
      <c r="D113" s="184">
        <v>-335.17777599999999</v>
      </c>
      <c r="E113" s="184">
        <v>-335.53738199999998</v>
      </c>
      <c r="F113" s="184">
        <v>-229.06522200000001</v>
      </c>
      <c r="G113" s="184">
        <v>-192.29135199999999</v>
      </c>
      <c r="H113" s="184">
        <v>-173.37316200000001</v>
      </c>
      <c r="I113" s="184">
        <v>-204.27099899999999</v>
      </c>
      <c r="J113" s="184">
        <v>-165.54855699999999</v>
      </c>
      <c r="K113" s="184">
        <v>-221.48029299999999</v>
      </c>
      <c r="L113" s="184">
        <v>-269.55341499999997</v>
      </c>
      <c r="M113" s="184">
        <v>-554.92065600000001</v>
      </c>
      <c r="N113" s="184">
        <v>-390.73397899999998</v>
      </c>
      <c r="O113" s="184">
        <v>-237.87629999999999</v>
      </c>
    </row>
    <row r="114" spans="2:18">
      <c r="B114" s="182" t="s">
        <v>83</v>
      </c>
      <c r="C114" s="184">
        <v>-64.562011999999996</v>
      </c>
      <c r="D114" s="184">
        <v>-78.352012000000002</v>
      </c>
      <c r="E114" s="184">
        <v>-57.068237000000003</v>
      </c>
      <c r="F114" s="184">
        <v>-75.027427000000003</v>
      </c>
      <c r="G114" s="184">
        <v>-114.23341499999999</v>
      </c>
      <c r="H114" s="184">
        <v>-155.21145899999999</v>
      </c>
      <c r="I114" s="184">
        <v>-166.87624500000001</v>
      </c>
      <c r="J114" s="184">
        <v>-116.104623</v>
      </c>
      <c r="K114" s="184">
        <v>-93.285021</v>
      </c>
      <c r="L114" s="184">
        <v>-70.161934000000002</v>
      </c>
      <c r="M114" s="184">
        <v>-91.766864999999996</v>
      </c>
      <c r="N114" s="184">
        <v>-86.203828999999999</v>
      </c>
      <c r="O114" s="184">
        <v>-99.993799999999993</v>
      </c>
    </row>
    <row r="115" spans="2:18">
      <c r="B115" s="182" t="s">
        <v>101</v>
      </c>
      <c r="C115" s="184">
        <v>541.13368700000001</v>
      </c>
      <c r="D115" s="184">
        <v>1457.080766</v>
      </c>
      <c r="E115" s="184">
        <v>1040.959484</v>
      </c>
      <c r="F115" s="184">
        <v>1444.9856</v>
      </c>
      <c r="G115" s="184">
        <v>1128.8588830000001</v>
      </c>
      <c r="H115" s="184">
        <v>1273.4433959999999</v>
      </c>
      <c r="I115" s="184">
        <v>1827.910942</v>
      </c>
      <c r="J115" s="184">
        <v>1393.3084220000001</v>
      </c>
      <c r="K115" s="184">
        <v>280.22841799999998</v>
      </c>
      <c r="L115" s="184">
        <v>-346.27278000000001</v>
      </c>
      <c r="M115" s="184">
        <v>-339.50387699999999</v>
      </c>
      <c r="N115" s="184">
        <v>1340.296642</v>
      </c>
      <c r="O115" s="184">
        <v>858.21839999999997</v>
      </c>
    </row>
    <row r="116" spans="2:18">
      <c r="B116" s="182" t="s">
        <v>102</v>
      </c>
      <c r="C116" s="184">
        <v>19911.637300999999</v>
      </c>
      <c r="D116" s="184">
        <v>21127.714475000001</v>
      </c>
      <c r="E116" s="184">
        <v>18833.263515999999</v>
      </c>
      <c r="F116" s="184">
        <v>20241.752442000001</v>
      </c>
      <c r="G116" s="184">
        <v>21708.887146000001</v>
      </c>
      <c r="H116" s="184">
        <v>22400.708277000002</v>
      </c>
      <c r="I116" s="184">
        <v>21809.106993000001</v>
      </c>
      <c r="J116" s="184">
        <v>20214.677564000001</v>
      </c>
      <c r="K116" s="184">
        <v>20251.569374999999</v>
      </c>
      <c r="L116" s="184">
        <v>20950.357751</v>
      </c>
      <c r="M116" s="184">
        <v>22181.271081999999</v>
      </c>
      <c r="N116" s="184">
        <v>22621.943053999999</v>
      </c>
      <c r="O116" s="184">
        <v>21346.743200000001</v>
      </c>
    </row>
    <row r="118" spans="2:18">
      <c r="B118" s="182" t="s">
        <v>21</v>
      </c>
      <c r="C118" s="184">
        <f t="shared" ref="C118:N118" si="6">SUM(C99:C101,C105:C107,C111)</f>
        <v>12691.398031999999</v>
      </c>
      <c r="D118" s="184">
        <f t="shared" si="6"/>
        <v>14185.950497</v>
      </c>
      <c r="E118" s="184">
        <f t="shared" si="6"/>
        <v>12585.137192999999</v>
      </c>
      <c r="F118" s="184">
        <f t="shared" si="6"/>
        <v>11409.727490999998</v>
      </c>
      <c r="G118" s="184">
        <f t="shared" si="6"/>
        <v>10831.926434000001</v>
      </c>
      <c r="H118" s="184">
        <f t="shared" si="6"/>
        <v>11038.964501999997</v>
      </c>
      <c r="I118" s="184">
        <f t="shared" si="6"/>
        <v>11360.752295</v>
      </c>
      <c r="J118" s="184">
        <f t="shared" si="6"/>
        <v>10507.792357</v>
      </c>
      <c r="K118" s="184">
        <f t="shared" si="6"/>
        <v>9818.4412709999997</v>
      </c>
      <c r="L118" s="184">
        <f t="shared" si="6"/>
        <v>9680.6268799999998</v>
      </c>
      <c r="M118" s="184">
        <f t="shared" si="6"/>
        <v>13200.407479999998</v>
      </c>
      <c r="N118" s="184">
        <f t="shared" si="6"/>
        <v>13668.816220000001</v>
      </c>
      <c r="O118" s="184">
        <f>SUM(O99:O101,O105:O107,O111)</f>
        <v>12758.128530999998</v>
      </c>
    </row>
    <row r="119" spans="2:18">
      <c r="B119" s="182" t="s">
        <v>22</v>
      </c>
      <c r="C119" s="184">
        <f t="shared" ref="C119:N119" si="7">SUM(C102:C104,C108:C110)</f>
        <v>7303.8559999999998</v>
      </c>
      <c r="D119" s="184">
        <f t="shared" si="7"/>
        <v>5898.3019999999997</v>
      </c>
      <c r="E119" s="184">
        <f t="shared" si="7"/>
        <v>5600.1969579999995</v>
      </c>
      <c r="F119" s="184">
        <f t="shared" si="7"/>
        <v>7690.87</v>
      </c>
      <c r="G119" s="184">
        <f t="shared" si="7"/>
        <v>10054.640096000001</v>
      </c>
      <c r="H119" s="184">
        <f t="shared" si="7"/>
        <v>10416.995500000001</v>
      </c>
      <c r="I119" s="184">
        <f t="shared" si="7"/>
        <v>8991.89</v>
      </c>
      <c r="J119" s="184">
        <f t="shared" si="7"/>
        <v>8594.8004650000003</v>
      </c>
      <c r="K119" s="184">
        <f t="shared" si="7"/>
        <v>10467.5355</v>
      </c>
      <c r="L119" s="184">
        <f t="shared" si="7"/>
        <v>11956.161499999998</v>
      </c>
      <c r="M119" s="184">
        <f t="shared" si="7"/>
        <v>9967.0830000000005</v>
      </c>
      <c r="N119" s="184">
        <f t="shared" si="7"/>
        <v>8089.5045</v>
      </c>
      <c r="O119" s="184">
        <f>SUM(O102:O104,O108:O110)</f>
        <v>8068.6543190000002</v>
      </c>
      <c r="R119" s="186"/>
    </row>
    <row r="121" spans="2:18">
      <c r="B121" s="182" t="s">
        <v>103</v>
      </c>
      <c r="C121" s="185">
        <f>SUM(ROUND(C99/SUM(C118:C119)*100,1),ROUND(C100/SUM(C118:C119)*100,1),ROUND(C101/SUM(C118:C119)*100,1),ROUND(C105/SUM(C118:C119)*100,1),ROUND(C106/SUM(C118:C119)*100,1),ROUND(C107/SUM(C118:C119)*100,1),ROUND(C111/SUM(C118:C119)*100,1))</f>
        <v>63.300000000000004</v>
      </c>
      <c r="D121" s="185">
        <f t="shared" ref="D121:N121" si="8">SUM(ROUND(D99/SUM(D118:D119)*100,1),ROUND(D100/SUM(D118:D119)*100,1),ROUND(D101/SUM(D118:D119)*100,1),ROUND(D105/SUM(D118:D119)*100,1),ROUND(D106/SUM(D118:D119)*100,1),ROUND(D107/SUM(D118:D119)*100,1),ROUND(D111/SUM(D118:D119)*100,1))</f>
        <v>70.5</v>
      </c>
      <c r="E121" s="185">
        <f t="shared" si="8"/>
        <v>69.2</v>
      </c>
      <c r="F121" s="185">
        <f t="shared" si="8"/>
        <v>59.900000000000006</v>
      </c>
      <c r="G121" s="185">
        <f t="shared" si="8"/>
        <v>51.699999999999996</v>
      </c>
      <c r="H121" s="185">
        <f t="shared" si="8"/>
        <v>51.7</v>
      </c>
      <c r="I121" s="185">
        <f t="shared" si="8"/>
        <v>55.899999999999991</v>
      </c>
      <c r="J121" s="185">
        <f t="shared" si="8"/>
        <v>54.900000000000006</v>
      </c>
      <c r="K121" s="185">
        <f t="shared" si="8"/>
        <v>48.400000000000006</v>
      </c>
      <c r="L121" s="185">
        <f t="shared" si="8"/>
        <v>44.7</v>
      </c>
      <c r="M121" s="185">
        <f t="shared" si="8"/>
        <v>56.9</v>
      </c>
      <c r="N121" s="185">
        <f t="shared" si="8"/>
        <v>62.8</v>
      </c>
      <c r="O121" s="185">
        <f>SUM(ROUND(O99/SUM(O118:O119)*100,1),ROUND(O100/SUM(O118:O119)*100,1),ROUND(O101/SUM(O118:O119)*100,1),ROUND(O105/SUM(O118:O119)*100,1),ROUND(O106/SUM(O118:O119)*100,1),ROUND(O107/SUM(O118:O119)*100,1),ROUND(O111/SUM(O118:O119)*100,1))</f>
        <v>61.300000000000004</v>
      </c>
      <c r="P121" s="185">
        <f>O121-C121</f>
        <v>-2</v>
      </c>
    </row>
    <row r="122" spans="2:18">
      <c r="B122" s="182" t="s">
        <v>23</v>
      </c>
      <c r="C122" s="230">
        <f t="shared" ref="C122:N122" si="9">100-C121</f>
        <v>36.699999999999996</v>
      </c>
      <c r="D122" s="230">
        <f t="shared" si="9"/>
        <v>29.5</v>
      </c>
      <c r="E122" s="230">
        <f t="shared" si="9"/>
        <v>30.799999999999997</v>
      </c>
      <c r="F122" s="230">
        <f t="shared" si="9"/>
        <v>40.099999999999994</v>
      </c>
      <c r="G122" s="230">
        <f t="shared" si="9"/>
        <v>48.300000000000004</v>
      </c>
      <c r="H122" s="230">
        <f t="shared" si="9"/>
        <v>48.3</v>
      </c>
      <c r="I122" s="230">
        <f t="shared" si="9"/>
        <v>44.100000000000009</v>
      </c>
      <c r="J122" s="230">
        <f t="shared" si="9"/>
        <v>45.099999999999994</v>
      </c>
      <c r="K122" s="230">
        <f t="shared" si="9"/>
        <v>51.599999999999994</v>
      </c>
      <c r="L122" s="230">
        <f t="shared" si="9"/>
        <v>55.3</v>
      </c>
      <c r="M122" s="230">
        <f t="shared" si="9"/>
        <v>43.1</v>
      </c>
      <c r="N122" s="230">
        <f t="shared" si="9"/>
        <v>37.200000000000003</v>
      </c>
      <c r="O122" s="230">
        <f>100-O121</f>
        <v>38.699999999999996</v>
      </c>
    </row>
    <row r="124" spans="2:18">
      <c r="B124" s="160" t="s">
        <v>91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C125" s="224" t="s">
        <v>121</v>
      </c>
      <c r="D125" s="224" t="s">
        <v>122</v>
      </c>
      <c r="E125" s="224" t="s">
        <v>123</v>
      </c>
      <c r="F125" s="224" t="s">
        <v>122</v>
      </c>
      <c r="G125" s="224" t="s">
        <v>124</v>
      </c>
      <c r="H125" s="224" t="s">
        <v>124</v>
      </c>
      <c r="I125" s="224" t="s">
        <v>123</v>
      </c>
      <c r="J125" s="224" t="s">
        <v>125</v>
      </c>
      <c r="K125" s="224" t="s">
        <v>126</v>
      </c>
      <c r="L125" s="224" t="s">
        <v>127</v>
      </c>
      <c r="M125" s="224" t="s">
        <v>128</v>
      </c>
      <c r="N125" s="224" t="s">
        <v>129</v>
      </c>
      <c r="O125" s="224" t="s">
        <v>121</v>
      </c>
    </row>
    <row r="126" spans="2:18">
      <c r="B126" s="182" t="s">
        <v>2</v>
      </c>
      <c r="C126" s="182">
        <v>1952.9824518620001</v>
      </c>
      <c r="D126" s="182">
        <v>2696.8499227359998</v>
      </c>
      <c r="E126" s="182">
        <v>1714.3967434680001</v>
      </c>
      <c r="F126" s="182">
        <v>1923.6625081560001</v>
      </c>
      <c r="G126" s="182">
        <v>1637.937684776</v>
      </c>
      <c r="H126" s="182">
        <v>1193.060807952</v>
      </c>
      <c r="I126" s="182">
        <v>1085.274118734</v>
      </c>
      <c r="J126" s="182">
        <v>1188.239510438</v>
      </c>
      <c r="K126" s="182">
        <v>828.31292537800005</v>
      </c>
      <c r="L126" s="182">
        <v>842.28049153200004</v>
      </c>
      <c r="M126" s="182">
        <v>1254.3414266699999</v>
      </c>
      <c r="N126" s="182">
        <v>2217.8610199999998</v>
      </c>
      <c r="O126" s="182">
        <v>2352.4940000000001</v>
      </c>
      <c r="P126" s="227"/>
    </row>
    <row r="127" spans="2:18">
      <c r="B127" s="182" t="s">
        <v>92</v>
      </c>
      <c r="C127" s="182">
        <v>267.73958013800001</v>
      </c>
      <c r="D127" s="182">
        <v>241.22357426400001</v>
      </c>
      <c r="E127" s="182">
        <v>199.433449532</v>
      </c>
      <c r="F127" s="182">
        <v>162.454982844</v>
      </c>
      <c r="G127" s="182">
        <v>91.897749223999995</v>
      </c>
      <c r="H127" s="182">
        <v>98.826694048000007</v>
      </c>
      <c r="I127" s="182">
        <v>112.205176266</v>
      </c>
      <c r="J127" s="182">
        <v>118.523846562</v>
      </c>
      <c r="K127" s="182">
        <v>133.817345622</v>
      </c>
      <c r="L127" s="182">
        <v>222.08938846799998</v>
      </c>
      <c r="M127" s="182">
        <v>309.56905333000003</v>
      </c>
      <c r="N127" s="182">
        <v>250.71520000000001</v>
      </c>
      <c r="O127" s="182">
        <v>171.1567</v>
      </c>
    </row>
    <row r="128" spans="2:18">
      <c r="B128" s="182" t="s">
        <v>3</v>
      </c>
      <c r="C128" s="184">
        <v>4768.268</v>
      </c>
      <c r="D128" s="184">
        <v>5270.7340000000004</v>
      </c>
      <c r="E128" s="184">
        <v>4928.7539999999999</v>
      </c>
      <c r="F128" s="184">
        <v>4143.7839999999997</v>
      </c>
      <c r="G128" s="184">
        <v>4049.538</v>
      </c>
      <c r="H128" s="184">
        <v>4393.4089999999997</v>
      </c>
      <c r="I128" s="184">
        <v>5080.2929999999997</v>
      </c>
      <c r="J128" s="184">
        <v>4725.6310000000003</v>
      </c>
      <c r="K128" s="184">
        <v>4310.2259999999997</v>
      </c>
      <c r="L128" s="184">
        <v>3615.6709999999998</v>
      </c>
      <c r="M128" s="184">
        <v>5037.24</v>
      </c>
      <c r="N128" s="184">
        <v>5098.7070000000003</v>
      </c>
      <c r="O128" s="184">
        <v>4582.1480000000001</v>
      </c>
    </row>
    <row r="129" spans="2:15">
      <c r="B129" s="182" t="s">
        <v>4</v>
      </c>
      <c r="C129" s="184">
        <v>3326.569</v>
      </c>
      <c r="D129" s="184">
        <v>1791.5029999999999</v>
      </c>
      <c r="E129" s="184">
        <v>1901.8214579999999</v>
      </c>
      <c r="F129" s="184">
        <v>3538.877</v>
      </c>
      <c r="G129" s="184">
        <v>4289.04</v>
      </c>
      <c r="H129" s="184">
        <v>4040.0160000000001</v>
      </c>
      <c r="I129" s="184">
        <v>2977.3270000000002</v>
      </c>
      <c r="J129" s="184">
        <v>2835.5230000000001</v>
      </c>
      <c r="K129" s="184">
        <v>3910.402</v>
      </c>
      <c r="L129" s="184">
        <v>4674.415</v>
      </c>
      <c r="M129" s="184">
        <v>4141.2920000000004</v>
      </c>
      <c r="N129" s="184">
        <v>3041.538</v>
      </c>
      <c r="O129" s="184">
        <v>3512.8512999999998</v>
      </c>
    </row>
    <row r="130" spans="2:15">
      <c r="B130" s="182" t="s">
        <v>82</v>
      </c>
      <c r="C130" s="184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</row>
    <row r="131" spans="2:15">
      <c r="B131" s="182" t="s">
        <v>93</v>
      </c>
      <c r="C131" s="184">
        <v>1526.5029999999999</v>
      </c>
      <c r="D131" s="184">
        <v>1448.9780000000001</v>
      </c>
      <c r="E131" s="184">
        <v>1247.3969999999999</v>
      </c>
      <c r="F131" s="184">
        <v>1617.9829999999999</v>
      </c>
      <c r="G131" s="184">
        <v>3174.7585960000001</v>
      </c>
      <c r="H131" s="184">
        <v>3712.319</v>
      </c>
      <c r="I131" s="184">
        <v>3479.8420000000001</v>
      </c>
      <c r="J131" s="184">
        <v>3215.1759649999999</v>
      </c>
      <c r="K131" s="184">
        <v>3873.3009999999999</v>
      </c>
      <c r="L131" s="184">
        <v>4569.8599999999997</v>
      </c>
      <c r="M131" s="184">
        <v>3056.1640000000002</v>
      </c>
      <c r="N131" s="184">
        <v>2277.6590000000001</v>
      </c>
      <c r="O131" s="184">
        <v>1991.4802</v>
      </c>
    </row>
    <row r="132" spans="2:15">
      <c r="B132" s="182" t="s">
        <v>5</v>
      </c>
      <c r="C132" s="184">
        <v>4905.5370000000003</v>
      </c>
      <c r="D132" s="184">
        <v>4687.8389999999999</v>
      </c>
      <c r="E132" s="184">
        <v>4177.34</v>
      </c>
      <c r="F132" s="184">
        <v>3440.3440000000001</v>
      </c>
      <c r="G132" s="184">
        <v>3149.38</v>
      </c>
      <c r="H132" s="184">
        <v>3336.7930000000001</v>
      </c>
      <c r="I132" s="184">
        <v>3296.2750000000001</v>
      </c>
      <c r="J132" s="184">
        <v>2817.2429999999999</v>
      </c>
      <c r="K132" s="184">
        <v>3186.259</v>
      </c>
      <c r="L132" s="184">
        <v>3956.4580000000001</v>
      </c>
      <c r="M132" s="184">
        <v>5747.7089999999998</v>
      </c>
      <c r="N132" s="184">
        <v>5276.3649999999998</v>
      </c>
      <c r="O132" s="184">
        <v>4662.1872309999999</v>
      </c>
    </row>
    <row r="133" spans="2:15">
      <c r="B133" s="182" t="s">
        <v>94</v>
      </c>
      <c r="C133" s="184">
        <v>419.3</v>
      </c>
      <c r="D133" s="184">
        <v>679.83299999999997</v>
      </c>
      <c r="E133" s="184">
        <v>798.18700000000001</v>
      </c>
      <c r="F133" s="184">
        <v>833.85500000000002</v>
      </c>
      <c r="G133" s="184">
        <v>839.82</v>
      </c>
      <c r="H133" s="184">
        <v>871.42700000000002</v>
      </c>
      <c r="I133" s="184">
        <v>778.17200000000003</v>
      </c>
      <c r="J133" s="184">
        <v>740.76099999999997</v>
      </c>
      <c r="K133" s="184">
        <v>651.03</v>
      </c>
      <c r="L133" s="184">
        <v>515.77</v>
      </c>
      <c r="M133" s="184">
        <v>407.721</v>
      </c>
      <c r="N133" s="184">
        <v>416.28800000000001</v>
      </c>
      <c r="O133" s="184">
        <v>459.97320000000002</v>
      </c>
    </row>
    <row r="134" spans="2:15">
      <c r="B134" s="182" t="s">
        <v>95</v>
      </c>
      <c r="C134" s="184">
        <v>88.741</v>
      </c>
      <c r="D134" s="184">
        <v>340.84500000000003</v>
      </c>
      <c r="E134" s="184">
        <v>535.255</v>
      </c>
      <c r="F134" s="184">
        <v>607.89800000000002</v>
      </c>
      <c r="G134" s="184">
        <v>761.90200000000004</v>
      </c>
      <c r="H134" s="184">
        <v>812.88</v>
      </c>
      <c r="I134" s="184">
        <v>692.43499999999995</v>
      </c>
      <c r="J134" s="184">
        <v>608.14</v>
      </c>
      <c r="K134" s="184">
        <v>398.79300000000001</v>
      </c>
      <c r="L134" s="184">
        <v>220.65199999999999</v>
      </c>
      <c r="M134" s="184">
        <v>131.196</v>
      </c>
      <c r="N134" s="184">
        <v>112.38800000000001</v>
      </c>
      <c r="O134" s="184">
        <v>224.80430000000001</v>
      </c>
    </row>
    <row r="135" spans="2:15">
      <c r="B135" s="182" t="s">
        <v>9</v>
      </c>
      <c r="C135" s="184">
        <v>2203.8989999999999</v>
      </c>
      <c r="D135" s="184">
        <v>2388.6909999999998</v>
      </c>
      <c r="E135" s="184">
        <v>2231.3110000000001</v>
      </c>
      <c r="F135" s="184">
        <v>2324.4270000000001</v>
      </c>
      <c r="G135" s="184">
        <v>2312.48</v>
      </c>
      <c r="H135" s="184">
        <v>2395.0329999999999</v>
      </c>
      <c r="I135" s="184">
        <v>2253.788</v>
      </c>
      <c r="J135" s="184">
        <v>2268.7860000000001</v>
      </c>
      <c r="K135" s="184">
        <v>2389.42</v>
      </c>
      <c r="L135" s="184">
        <v>2438.3620000000001</v>
      </c>
      <c r="M135" s="184">
        <v>2481.1149999999998</v>
      </c>
      <c r="N135" s="184">
        <v>2474.7359999999999</v>
      </c>
      <c r="O135" s="184">
        <v>2293.6448690000002</v>
      </c>
    </row>
    <row r="136" spans="2:15">
      <c r="B136" s="182" t="s">
        <v>96</v>
      </c>
      <c r="C136" s="184">
        <v>190.88499999999999</v>
      </c>
      <c r="D136" s="184">
        <v>209.13</v>
      </c>
      <c r="E136" s="184">
        <v>172.66749999999999</v>
      </c>
      <c r="F136" s="184">
        <v>175.583</v>
      </c>
      <c r="G136" s="184">
        <v>211.36150000000001</v>
      </c>
      <c r="H136" s="184">
        <v>200.6275</v>
      </c>
      <c r="I136" s="184">
        <v>214.93299999999999</v>
      </c>
      <c r="J136" s="184">
        <v>213.31549999999999</v>
      </c>
      <c r="K136" s="184">
        <v>228.41249999999999</v>
      </c>
      <c r="L136" s="184">
        <v>206.52449999999999</v>
      </c>
      <c r="M136" s="184">
        <v>218.512</v>
      </c>
      <c r="N136" s="184">
        <v>226.57149999999999</v>
      </c>
      <c r="O136" s="184">
        <v>207.67795000000001</v>
      </c>
    </row>
    <row r="137" spans="2:15">
      <c r="B137" s="182" t="s">
        <v>97</v>
      </c>
      <c r="C137" s="184">
        <v>56</v>
      </c>
      <c r="D137" s="184">
        <v>60</v>
      </c>
      <c r="E137" s="184">
        <v>47</v>
      </c>
      <c r="F137" s="184">
        <v>34</v>
      </c>
      <c r="G137" s="184">
        <v>67</v>
      </c>
      <c r="H137" s="184">
        <v>69</v>
      </c>
      <c r="I137" s="184">
        <v>66</v>
      </c>
      <c r="J137" s="184">
        <v>62</v>
      </c>
      <c r="K137" s="184">
        <v>66</v>
      </c>
      <c r="L137" s="184">
        <v>67</v>
      </c>
      <c r="M137" s="184">
        <v>70</v>
      </c>
      <c r="N137" s="184">
        <v>69</v>
      </c>
      <c r="O137" s="184">
        <v>63</v>
      </c>
    </row>
    <row r="138" spans="2:15">
      <c r="B138" s="182" t="s">
        <v>98</v>
      </c>
      <c r="C138" s="184">
        <v>288.83</v>
      </c>
      <c r="D138" s="184">
        <v>268.62599999999998</v>
      </c>
      <c r="E138" s="184">
        <v>231.77099999999999</v>
      </c>
      <c r="F138" s="184">
        <v>297.72899999999998</v>
      </c>
      <c r="G138" s="184">
        <v>301.45100000000002</v>
      </c>
      <c r="H138" s="184">
        <v>332.56799999999998</v>
      </c>
      <c r="I138" s="184">
        <v>316.09800000000001</v>
      </c>
      <c r="J138" s="184">
        <v>309.25400000000002</v>
      </c>
      <c r="K138" s="184">
        <v>310.00299999999999</v>
      </c>
      <c r="L138" s="184">
        <v>307.70600000000002</v>
      </c>
      <c r="M138" s="184">
        <v>312.63099999999997</v>
      </c>
      <c r="N138" s="184">
        <v>296.49200000000002</v>
      </c>
      <c r="O138" s="184">
        <v>305.36509999999998</v>
      </c>
    </row>
    <row r="139" spans="2:15">
      <c r="B139" s="182" t="s">
        <v>99</v>
      </c>
      <c r="C139" s="184">
        <v>19995.253032000001</v>
      </c>
      <c r="D139" s="184">
        <v>20084.163497000001</v>
      </c>
      <c r="E139" s="184">
        <v>18184.909651000002</v>
      </c>
      <c r="F139" s="184">
        <v>19100.859490999999</v>
      </c>
      <c r="G139" s="184">
        <v>20886.553029999999</v>
      </c>
      <c r="H139" s="184">
        <v>21455.849502000001</v>
      </c>
      <c r="I139" s="184">
        <v>20352.343294999999</v>
      </c>
      <c r="J139" s="184">
        <v>19103.022322000001</v>
      </c>
      <c r="K139" s="184">
        <v>20286.106271000001</v>
      </c>
      <c r="L139" s="184">
        <v>21636.345880000001</v>
      </c>
      <c r="M139" s="184">
        <v>23167.462479999998</v>
      </c>
      <c r="N139" s="184">
        <v>21758.584220000001</v>
      </c>
      <c r="O139" s="184">
        <v>20826.394899999999</v>
      </c>
    </row>
    <row r="140" spans="2:15">
      <c r="B140" s="182" t="s">
        <v>100</v>
      </c>
      <c r="C140" s="184">
        <v>-560.18740600000001</v>
      </c>
      <c r="D140" s="184">
        <v>-335.17777599999999</v>
      </c>
      <c r="E140" s="184">
        <v>-335.53738199999998</v>
      </c>
      <c r="F140" s="184">
        <v>-229.06522200000001</v>
      </c>
      <c r="G140" s="184">
        <v>-192.29135199999999</v>
      </c>
      <c r="H140" s="184">
        <v>-173.37316200000001</v>
      </c>
      <c r="I140" s="184">
        <v>-204.27099899999999</v>
      </c>
      <c r="J140" s="184">
        <v>-165.54855699999999</v>
      </c>
      <c r="K140" s="184">
        <v>-221.48029299999999</v>
      </c>
      <c r="L140" s="184">
        <v>-269.55341499999997</v>
      </c>
      <c r="M140" s="184">
        <v>-554.92065600000001</v>
      </c>
      <c r="N140" s="184">
        <v>-390.73397899999998</v>
      </c>
      <c r="O140" s="184">
        <v>-237.87629999999999</v>
      </c>
    </row>
    <row r="141" spans="2:15">
      <c r="B141" s="182" t="s">
        <v>83</v>
      </c>
      <c r="C141" s="184">
        <v>-64.562011999999996</v>
      </c>
      <c r="D141" s="184">
        <v>-78.352012000000002</v>
      </c>
      <c r="E141" s="184">
        <v>-57.068237000000003</v>
      </c>
      <c r="F141" s="184">
        <v>-75.027427000000003</v>
      </c>
      <c r="G141" s="184">
        <v>-114.23341499999999</v>
      </c>
      <c r="H141" s="184">
        <v>-155.21145899999999</v>
      </c>
      <c r="I141" s="184">
        <v>-166.87624500000001</v>
      </c>
      <c r="J141" s="184">
        <v>-116.104623</v>
      </c>
      <c r="K141" s="184">
        <v>-93.285021</v>
      </c>
      <c r="L141" s="184">
        <v>-70.161934000000002</v>
      </c>
      <c r="M141" s="184">
        <v>-91.766864999999996</v>
      </c>
      <c r="N141" s="184">
        <v>-86.203828999999999</v>
      </c>
      <c r="O141" s="184">
        <v>-99.993799999999993</v>
      </c>
    </row>
    <row r="142" spans="2:15">
      <c r="B142" s="182" t="s">
        <v>101</v>
      </c>
      <c r="C142" s="184">
        <v>541.13368700000001</v>
      </c>
      <c r="D142" s="184">
        <v>1457.080766</v>
      </c>
      <c r="E142" s="184">
        <v>1040.959484</v>
      </c>
      <c r="F142" s="184">
        <v>1444.9856</v>
      </c>
      <c r="G142" s="184">
        <v>1128.8588830000001</v>
      </c>
      <c r="H142" s="184">
        <v>1273.4433959999999</v>
      </c>
      <c r="I142" s="184">
        <v>1827.910942</v>
      </c>
      <c r="J142" s="184">
        <v>1393.3084220000001</v>
      </c>
      <c r="K142" s="184">
        <v>280.22841799999998</v>
      </c>
      <c r="L142" s="184">
        <v>-346.27278000000001</v>
      </c>
      <c r="M142" s="184">
        <v>-339.50387699999999</v>
      </c>
      <c r="N142" s="184">
        <v>1340.296642</v>
      </c>
      <c r="O142" s="184">
        <v>858.21839999999997</v>
      </c>
    </row>
    <row r="143" spans="2:15">
      <c r="B143" s="182" t="s">
        <v>102</v>
      </c>
      <c r="C143" s="184">
        <v>19911.637300999999</v>
      </c>
      <c r="D143" s="184">
        <v>21127.714475000001</v>
      </c>
      <c r="E143" s="184">
        <v>18833.263515999999</v>
      </c>
      <c r="F143" s="184">
        <v>20241.752442000001</v>
      </c>
      <c r="G143" s="184">
        <v>21708.887146000001</v>
      </c>
      <c r="H143" s="184">
        <v>22400.708277000002</v>
      </c>
      <c r="I143" s="184">
        <v>21809.106993000001</v>
      </c>
      <c r="J143" s="184">
        <v>20214.677564000001</v>
      </c>
      <c r="K143" s="184">
        <v>20251.569374999999</v>
      </c>
      <c r="L143" s="184">
        <v>20950.357751</v>
      </c>
      <c r="M143" s="184">
        <v>22181.271081999999</v>
      </c>
      <c r="N143" s="184">
        <v>22621.943053999999</v>
      </c>
      <c r="O143" s="184">
        <v>21346.743200000001</v>
      </c>
    </row>
    <row r="145" spans="2:15">
      <c r="B145" s="182" t="s">
        <v>17</v>
      </c>
      <c r="C145" s="184">
        <f t="shared" ref="C145:O145" si="10">SUM(C126,C132:C134,C137:C138)</f>
        <v>7711.3904518620002</v>
      </c>
      <c r="D145" s="184">
        <f t="shared" si="10"/>
        <v>8733.9929227359989</v>
      </c>
      <c r="E145" s="184">
        <f t="shared" si="10"/>
        <v>7503.9497434679997</v>
      </c>
      <c r="F145" s="184">
        <f t="shared" si="10"/>
        <v>7137.4885081560005</v>
      </c>
      <c r="G145" s="184">
        <f t="shared" si="10"/>
        <v>6757.4906847760003</v>
      </c>
      <c r="H145" s="184">
        <f t="shared" si="10"/>
        <v>6615.7288079520004</v>
      </c>
      <c r="I145" s="184">
        <f t="shared" si="10"/>
        <v>6234.2541187339993</v>
      </c>
      <c r="J145" s="184">
        <f t="shared" si="10"/>
        <v>5725.6375104380004</v>
      </c>
      <c r="K145" s="184">
        <f t="shared" si="10"/>
        <v>5440.3979253779989</v>
      </c>
      <c r="L145" s="184">
        <f t="shared" si="10"/>
        <v>5909.8664915320005</v>
      </c>
      <c r="M145" s="184">
        <f t="shared" si="10"/>
        <v>7923.5984266700007</v>
      </c>
      <c r="N145" s="184">
        <f t="shared" si="10"/>
        <v>8388.3940199999997</v>
      </c>
      <c r="O145" s="184">
        <f t="shared" si="10"/>
        <v>8067.8238310000006</v>
      </c>
    </row>
    <row r="146" spans="2:15">
      <c r="B146" s="182" t="s">
        <v>16</v>
      </c>
      <c r="C146" s="184">
        <f>SUM(C127:C131,C135:C136)</f>
        <v>12283.863580138001</v>
      </c>
      <c r="D146" s="184">
        <f t="shared" ref="D146:O146" si="11">SUM(D127:D131,D135:D136)</f>
        <v>11350.259574263999</v>
      </c>
      <c r="E146" s="184">
        <f t="shared" si="11"/>
        <v>10681.384407531999</v>
      </c>
      <c r="F146" s="184">
        <f t="shared" si="11"/>
        <v>11963.108982844</v>
      </c>
      <c r="G146" s="184">
        <f t="shared" si="11"/>
        <v>14129.075845223999</v>
      </c>
      <c r="H146" s="184">
        <f t="shared" si="11"/>
        <v>14840.231194047999</v>
      </c>
      <c r="I146" s="184">
        <f t="shared" si="11"/>
        <v>14118.388176266002</v>
      </c>
      <c r="J146" s="184">
        <f t="shared" si="11"/>
        <v>13376.955311562</v>
      </c>
      <c r="K146" s="184">
        <f t="shared" si="11"/>
        <v>14845.578845622</v>
      </c>
      <c r="L146" s="184">
        <f t="shared" si="11"/>
        <v>15726.921888468001</v>
      </c>
      <c r="M146" s="184">
        <f t="shared" si="11"/>
        <v>15243.892053330001</v>
      </c>
      <c r="N146" s="184">
        <f t="shared" si="11"/>
        <v>13369.926699999998</v>
      </c>
      <c r="O146" s="184">
        <f t="shared" si="11"/>
        <v>12758.959019</v>
      </c>
    </row>
    <row r="148" spans="2:15">
      <c r="B148" s="182" t="s">
        <v>17</v>
      </c>
      <c r="C148" s="185">
        <f t="shared" ref="C148:N148" si="12">(C145/SUM(C145:C146)*100)</f>
        <v>38.566103934067783</v>
      </c>
      <c r="D148" s="185">
        <f t="shared" si="12"/>
        <v>43.486771160841577</v>
      </c>
      <c r="E148" s="185">
        <f t="shared" si="12"/>
        <v>41.26374407618659</v>
      </c>
      <c r="F148" s="185">
        <f t="shared" si="12"/>
        <v>37.36788082948248</v>
      </c>
      <c r="G148" s="185">
        <f t="shared" si="12"/>
        <v>32.353286381799585</v>
      </c>
      <c r="H148" s="185">
        <f t="shared" si="12"/>
        <v>30.83399114901091</v>
      </c>
      <c r="I148" s="185">
        <f t="shared" si="12"/>
        <v>30.631178145677712</v>
      </c>
      <c r="J148" s="185">
        <f t="shared" si="12"/>
        <v>29.973090898131488</v>
      </c>
      <c r="K148" s="185">
        <f t="shared" si="12"/>
        <v>26.818515996505376</v>
      </c>
      <c r="L148" s="185">
        <f t="shared" si="12"/>
        <v>27.31397279364619</v>
      </c>
      <c r="M148" s="185">
        <f t="shared" si="12"/>
        <v>34.20136692625502</v>
      </c>
      <c r="N148" s="185">
        <f t="shared" si="12"/>
        <v>38.552580081648877</v>
      </c>
      <c r="O148" s="185">
        <f>(O145/SUM(O145:O146)*100)</f>
        <v>38.737734431220616</v>
      </c>
    </row>
    <row r="149" spans="2:15">
      <c r="B149" s="182" t="s">
        <v>16</v>
      </c>
      <c r="C149" s="185">
        <f t="shared" ref="C149:O149" si="13">(C146/SUM(C145:C146)*100)</f>
        <v>61.433896065932217</v>
      </c>
      <c r="D149" s="185">
        <f t="shared" si="13"/>
        <v>56.513228839158423</v>
      </c>
      <c r="E149" s="185">
        <f t="shared" si="13"/>
        <v>58.73625592381341</v>
      </c>
      <c r="F149" s="185">
        <f t="shared" si="13"/>
        <v>62.63211917051752</v>
      </c>
      <c r="G149" s="185">
        <f t="shared" si="13"/>
        <v>67.646713618200408</v>
      </c>
      <c r="H149" s="185">
        <f t="shared" si="13"/>
        <v>69.166008850989087</v>
      </c>
      <c r="I149" s="185">
        <f t="shared" si="13"/>
        <v>69.368821854322277</v>
      </c>
      <c r="J149" s="185">
        <f t="shared" si="13"/>
        <v>70.026909101868512</v>
      </c>
      <c r="K149" s="185">
        <f t="shared" si="13"/>
        <v>73.181484003494631</v>
      </c>
      <c r="L149" s="185">
        <f t="shared" si="13"/>
        <v>72.686027206353813</v>
      </c>
      <c r="M149" s="185">
        <f t="shared" si="13"/>
        <v>65.79863307374498</v>
      </c>
      <c r="N149" s="185">
        <f t="shared" si="13"/>
        <v>61.44741991835113</v>
      </c>
      <c r="O149" s="185">
        <f t="shared" si="13"/>
        <v>61.262265568779384</v>
      </c>
    </row>
    <row r="153" spans="2:15">
      <c r="B153" s="160" t="s">
        <v>27</v>
      </c>
    </row>
    <row r="154" spans="2:15">
      <c r="D154" s="244" t="s">
        <v>25</v>
      </c>
      <c r="E154" s="244" t="s">
        <v>26</v>
      </c>
    </row>
    <row r="155" spans="2:15">
      <c r="B155" s="182" t="s">
        <v>19</v>
      </c>
      <c r="C155" s="182" t="s">
        <v>20</v>
      </c>
      <c r="D155" s="244"/>
      <c r="E155" s="244"/>
    </row>
    <row r="156" spans="2:15">
      <c r="B156" s="187">
        <v>43132</v>
      </c>
      <c r="C156" s="182">
        <v>1</v>
      </c>
      <c r="D156" s="188">
        <v>171.24072699999999</v>
      </c>
      <c r="E156" s="189">
        <v>24</v>
      </c>
    </row>
    <row r="157" spans="2:15">
      <c r="B157" s="187">
        <v>43133</v>
      </c>
      <c r="C157" s="182">
        <v>2</v>
      </c>
      <c r="D157" s="188">
        <v>232.83200299999999</v>
      </c>
      <c r="E157" s="189">
        <v>30.9</v>
      </c>
    </row>
    <row r="158" spans="2:15">
      <c r="B158" s="187">
        <v>43134</v>
      </c>
      <c r="C158" s="182">
        <v>3</v>
      </c>
      <c r="D158" s="188">
        <v>224.52199400000001</v>
      </c>
      <c r="E158" s="189">
        <v>32.299999999999997</v>
      </c>
    </row>
    <row r="159" spans="2:15">
      <c r="B159" s="187">
        <v>43135</v>
      </c>
      <c r="C159" s="182">
        <v>4</v>
      </c>
      <c r="D159" s="188">
        <v>123.554255</v>
      </c>
      <c r="E159" s="189">
        <v>19.8</v>
      </c>
    </row>
    <row r="160" spans="2:15">
      <c r="B160" s="187">
        <v>43136</v>
      </c>
      <c r="C160" s="182">
        <v>5</v>
      </c>
      <c r="D160" s="188">
        <v>150.28967800000001</v>
      </c>
      <c r="E160" s="189">
        <v>19.899999999999999</v>
      </c>
    </row>
    <row r="161" spans="2:5">
      <c r="B161" s="187">
        <v>43137</v>
      </c>
      <c r="C161" s="182">
        <v>6</v>
      </c>
      <c r="D161" s="188">
        <v>189.28141600000001</v>
      </c>
      <c r="E161" s="189">
        <v>23.7</v>
      </c>
    </row>
    <row r="162" spans="2:5">
      <c r="B162" s="187">
        <v>43138</v>
      </c>
      <c r="C162" s="182">
        <v>7</v>
      </c>
      <c r="D162" s="188">
        <v>170.10488899999999</v>
      </c>
      <c r="E162" s="189">
        <v>21.1</v>
      </c>
    </row>
    <row r="163" spans="2:5">
      <c r="B163" s="187">
        <v>43139</v>
      </c>
      <c r="C163" s="182">
        <v>8</v>
      </c>
      <c r="D163" s="188">
        <v>113.442156</v>
      </c>
      <c r="E163" s="189">
        <v>13.7</v>
      </c>
    </row>
    <row r="164" spans="2:5">
      <c r="B164" s="187">
        <v>43140</v>
      </c>
      <c r="C164" s="182">
        <v>9</v>
      </c>
      <c r="D164" s="188">
        <v>131.69422900000001</v>
      </c>
      <c r="E164" s="189">
        <v>16.3</v>
      </c>
    </row>
    <row r="165" spans="2:5">
      <c r="B165" s="187">
        <v>43141</v>
      </c>
      <c r="C165" s="182">
        <v>10</v>
      </c>
      <c r="D165" s="188">
        <v>191.85906800000001</v>
      </c>
      <c r="E165" s="189">
        <v>26.9</v>
      </c>
    </row>
    <row r="166" spans="2:5">
      <c r="B166" s="187">
        <v>43142</v>
      </c>
      <c r="C166" s="182">
        <v>11</v>
      </c>
      <c r="D166" s="188">
        <v>208.30223000000001</v>
      </c>
      <c r="E166" s="189">
        <v>31.2</v>
      </c>
    </row>
    <row r="167" spans="2:5">
      <c r="B167" s="187">
        <v>43143</v>
      </c>
      <c r="C167" s="182">
        <v>12</v>
      </c>
      <c r="D167" s="188">
        <v>170.20201599999999</v>
      </c>
      <c r="E167" s="189">
        <v>22.8</v>
      </c>
    </row>
    <row r="168" spans="2:5">
      <c r="B168" s="187">
        <v>43144</v>
      </c>
      <c r="C168" s="182">
        <v>13</v>
      </c>
      <c r="D168" s="188">
        <v>223.034085</v>
      </c>
      <c r="E168" s="189">
        <v>29.3</v>
      </c>
    </row>
    <row r="169" spans="2:5">
      <c r="B169" s="187">
        <v>43145</v>
      </c>
      <c r="C169" s="182">
        <v>14</v>
      </c>
      <c r="D169" s="188">
        <v>293.44158099999999</v>
      </c>
      <c r="E169" s="189">
        <v>37</v>
      </c>
    </row>
    <row r="170" spans="2:5">
      <c r="B170" s="187">
        <v>43146</v>
      </c>
      <c r="C170" s="182">
        <v>15</v>
      </c>
      <c r="D170" s="188">
        <v>148.726786</v>
      </c>
      <c r="E170" s="189">
        <v>19.7</v>
      </c>
    </row>
    <row r="171" spans="2:5">
      <c r="B171" s="187">
        <v>43147</v>
      </c>
      <c r="C171" s="182">
        <v>16</v>
      </c>
      <c r="D171" s="188">
        <v>44.227828000000002</v>
      </c>
      <c r="E171" s="189">
        <v>6</v>
      </c>
    </row>
    <row r="172" spans="2:5">
      <c r="B172" s="187">
        <v>43148</v>
      </c>
      <c r="C172" s="182">
        <v>17</v>
      </c>
      <c r="D172" s="188">
        <v>144.15758700000001</v>
      </c>
      <c r="E172" s="189">
        <v>21.9</v>
      </c>
    </row>
    <row r="173" spans="2:5">
      <c r="B173" s="187">
        <v>43149</v>
      </c>
      <c r="C173" s="182">
        <v>18</v>
      </c>
      <c r="D173" s="188">
        <v>136.71410900000001</v>
      </c>
      <c r="E173" s="189">
        <v>22.4</v>
      </c>
    </row>
    <row r="174" spans="2:5">
      <c r="B174" s="187">
        <v>43150</v>
      </c>
      <c r="C174" s="182">
        <v>19</v>
      </c>
      <c r="D174" s="188">
        <v>122.34433900000001</v>
      </c>
      <c r="E174" s="189">
        <v>17.2</v>
      </c>
    </row>
    <row r="175" spans="2:5">
      <c r="B175" s="187">
        <v>43151</v>
      </c>
      <c r="C175" s="182">
        <v>20</v>
      </c>
      <c r="D175" s="188">
        <v>251.278876</v>
      </c>
      <c r="E175" s="189">
        <v>32.299999999999997</v>
      </c>
    </row>
    <row r="176" spans="2:5">
      <c r="B176" s="187">
        <v>43152</v>
      </c>
      <c r="C176" s="182">
        <v>21</v>
      </c>
      <c r="D176" s="188">
        <v>273.62645500000002</v>
      </c>
      <c r="E176" s="189">
        <v>34.700000000000003</v>
      </c>
    </row>
    <row r="177" spans="2:27">
      <c r="B177" s="187">
        <v>43153</v>
      </c>
      <c r="C177" s="182">
        <v>22</v>
      </c>
      <c r="D177" s="188">
        <v>210.74686800000001</v>
      </c>
      <c r="E177" s="189">
        <v>27.2</v>
      </c>
    </row>
    <row r="178" spans="2:27">
      <c r="B178" s="187">
        <v>43154</v>
      </c>
      <c r="C178" s="182">
        <v>23</v>
      </c>
      <c r="D178" s="188">
        <v>91.232513999999995</v>
      </c>
      <c r="E178" s="189">
        <v>12.1</v>
      </c>
    </row>
    <row r="179" spans="2:27">
      <c r="B179" s="187">
        <v>43155</v>
      </c>
      <c r="C179" s="182">
        <v>24</v>
      </c>
      <c r="D179" s="188">
        <v>28.432369000000001</v>
      </c>
      <c r="E179" s="189">
        <v>4.3</v>
      </c>
    </row>
    <row r="180" spans="2:27">
      <c r="B180" s="187">
        <v>43156</v>
      </c>
      <c r="C180" s="182">
        <v>25</v>
      </c>
      <c r="D180" s="188">
        <v>66.218299999999999</v>
      </c>
      <c r="E180" s="189">
        <v>10.5</v>
      </c>
    </row>
    <row r="181" spans="2:27">
      <c r="B181" s="187">
        <v>43157</v>
      </c>
      <c r="C181" s="182">
        <v>26</v>
      </c>
      <c r="D181" s="188">
        <v>160.19470699999999</v>
      </c>
      <c r="E181" s="189">
        <v>20.3</v>
      </c>
    </row>
    <row r="182" spans="2:27">
      <c r="B182" s="187">
        <v>43158</v>
      </c>
      <c r="C182" s="182">
        <v>27</v>
      </c>
      <c r="D182" s="188">
        <v>171.39219600000001</v>
      </c>
      <c r="E182" s="189">
        <v>19.8</v>
      </c>
    </row>
    <row r="183" spans="2:27">
      <c r="B183" s="187">
        <v>43159</v>
      </c>
      <c r="C183" s="182">
        <v>28</v>
      </c>
      <c r="D183" s="188">
        <v>219.09397000000001</v>
      </c>
      <c r="E183" s="189">
        <v>25.8</v>
      </c>
    </row>
    <row r="184" spans="2:27">
      <c r="B184" s="187"/>
      <c r="D184" s="188"/>
      <c r="E184" s="189"/>
    </row>
    <row r="185" spans="2:27">
      <c r="B185" s="187"/>
      <c r="D185" s="188"/>
      <c r="E185" s="189"/>
    </row>
    <row r="186" spans="2:27">
      <c r="B186" s="187"/>
      <c r="D186" s="188"/>
      <c r="E186" s="189"/>
    </row>
    <row r="187" spans="2:27">
      <c r="B187" s="186"/>
      <c r="D187" s="188"/>
      <c r="E187" s="188"/>
    </row>
    <row r="189" spans="2:27">
      <c r="B189" s="182" t="s">
        <v>28</v>
      </c>
      <c r="D189" s="182">
        <f>MAX(D156:D186)</f>
        <v>293.44158099999999</v>
      </c>
      <c r="E189" s="185">
        <f>VLOOKUP(D189,D156:E186,2)</f>
        <v>25.8</v>
      </c>
    </row>
    <row r="191" spans="2:27">
      <c r="B191" s="160" t="s">
        <v>78</v>
      </c>
    </row>
    <row r="192" spans="2:27">
      <c r="B192" s="190"/>
      <c r="C192" s="183">
        <v>1</v>
      </c>
      <c r="D192" s="183">
        <v>2</v>
      </c>
      <c r="E192" s="183">
        <v>3</v>
      </c>
      <c r="F192" s="183">
        <v>4</v>
      </c>
      <c r="G192" s="183">
        <v>5</v>
      </c>
      <c r="H192" s="183">
        <v>6</v>
      </c>
      <c r="I192" s="183">
        <v>7</v>
      </c>
      <c r="J192" s="183">
        <v>8</v>
      </c>
      <c r="K192" s="183">
        <v>9</v>
      </c>
      <c r="L192" s="183">
        <v>10</v>
      </c>
      <c r="M192" s="183">
        <v>11</v>
      </c>
      <c r="N192" s="183">
        <v>12</v>
      </c>
      <c r="O192" s="183">
        <v>13</v>
      </c>
      <c r="P192" s="183">
        <v>14</v>
      </c>
      <c r="Q192" s="183">
        <v>15</v>
      </c>
      <c r="R192" s="183">
        <v>16</v>
      </c>
      <c r="S192" s="183">
        <v>17</v>
      </c>
      <c r="T192" s="183">
        <v>18</v>
      </c>
      <c r="U192" s="183">
        <v>19</v>
      </c>
      <c r="V192" s="183">
        <v>20</v>
      </c>
      <c r="W192" s="183">
        <v>21</v>
      </c>
      <c r="X192" s="183">
        <v>22</v>
      </c>
      <c r="Y192" s="183">
        <v>23</v>
      </c>
      <c r="Z192" s="183">
        <v>24</v>
      </c>
      <c r="AA192" s="191" t="s">
        <v>15</v>
      </c>
    </row>
    <row r="193" spans="2:27">
      <c r="B193" s="182" t="s">
        <v>5</v>
      </c>
      <c r="C193" s="184">
        <v>12.01171403837</v>
      </c>
      <c r="D193" s="184">
        <v>12.30509028619</v>
      </c>
      <c r="E193" s="184">
        <v>12.279829991320002</v>
      </c>
      <c r="F193" s="184">
        <v>12.159115642630001</v>
      </c>
      <c r="G193" s="184">
        <v>12.36346222873</v>
      </c>
      <c r="H193" s="184">
        <v>12.44057115695</v>
      </c>
      <c r="I193" s="184">
        <v>12.205732953290001</v>
      </c>
      <c r="J193" s="184">
        <v>12.31768235434</v>
      </c>
      <c r="K193" s="184">
        <v>12.096871827259999</v>
      </c>
      <c r="L193" s="184">
        <v>12.04053316705</v>
      </c>
      <c r="M193" s="184">
        <v>12.44640421575</v>
      </c>
      <c r="N193" s="184">
        <v>12.81197774224</v>
      </c>
      <c r="O193" s="184">
        <v>13.053872143840001</v>
      </c>
      <c r="P193" s="184">
        <v>13.20845677816</v>
      </c>
      <c r="Q193" s="184">
        <v>13.222133691690001</v>
      </c>
      <c r="R193" s="184">
        <v>12.977121744809999</v>
      </c>
      <c r="S193" s="184">
        <v>12.671080110669999</v>
      </c>
      <c r="T193" s="184">
        <v>12.432682059459999</v>
      </c>
      <c r="U193" s="184">
        <v>11.91648486816</v>
      </c>
      <c r="V193" s="184">
        <v>11.593034700520001</v>
      </c>
      <c r="W193" s="184">
        <v>11.557115313840001</v>
      </c>
      <c r="X193" s="184">
        <v>11.273291298030001</v>
      </c>
      <c r="Y193" s="184">
        <v>11.086766499560001</v>
      </c>
      <c r="Z193" s="184">
        <v>10.97049574329</v>
      </c>
      <c r="AA193" s="184">
        <f>SUM(C193:Z193)</f>
        <v>293.44152055615001</v>
      </c>
    </row>
    <row r="194" spans="2:27">
      <c r="B194" s="182" t="s">
        <v>10</v>
      </c>
      <c r="C194" s="184">
        <v>30.033799999999999</v>
      </c>
      <c r="D194" s="184">
        <v>29.405099999999997</v>
      </c>
      <c r="E194" s="184">
        <v>29.090599999999998</v>
      </c>
      <c r="F194" s="184">
        <v>29.048099999999998</v>
      </c>
      <c r="G194" s="184">
        <v>29.665900000000001</v>
      </c>
      <c r="H194" s="184">
        <v>29.711299999999998</v>
      </c>
      <c r="I194" s="184">
        <v>32.061199999999999</v>
      </c>
      <c r="J194" s="184">
        <v>32.813199999999995</v>
      </c>
      <c r="K194" s="184">
        <v>34.119900000000001</v>
      </c>
      <c r="L194" s="184">
        <v>35.1648</v>
      </c>
      <c r="M194" s="184">
        <v>35.559599999999996</v>
      </c>
      <c r="N194" s="184">
        <v>35.563600000000001</v>
      </c>
      <c r="O194" s="184">
        <v>35.810499999999998</v>
      </c>
      <c r="P194" s="184">
        <v>35.099699999999999</v>
      </c>
      <c r="Q194" s="184">
        <v>34.620199999999997</v>
      </c>
      <c r="R194" s="184">
        <v>34.400199999999998</v>
      </c>
      <c r="S194" s="184">
        <v>34.160800000000002</v>
      </c>
      <c r="T194" s="184">
        <v>33.732300000000002</v>
      </c>
      <c r="U194" s="184">
        <v>34.217699999999994</v>
      </c>
      <c r="V194" s="184">
        <v>35.061099999999996</v>
      </c>
      <c r="W194" s="184">
        <v>35.651000000000003</v>
      </c>
      <c r="X194" s="184">
        <v>34.482900000000001</v>
      </c>
      <c r="Y194" s="184">
        <v>32.779800000000002</v>
      </c>
      <c r="Z194" s="184">
        <v>31.037700000000001</v>
      </c>
      <c r="AA194" s="184">
        <f t="shared" ref="AA194" si="14">SUM(C194:Z194)</f>
        <v>793.29099999999994</v>
      </c>
    </row>
    <row r="197" spans="2:27">
      <c r="B197" s="182" t="s">
        <v>116</v>
      </c>
      <c r="C197" s="192">
        <f t="shared" ref="C197:Z197" si="15">C193/C194*100</f>
        <v>39.993986902656346</v>
      </c>
      <c r="D197" s="192">
        <f t="shared" si="15"/>
        <v>41.846789455536623</v>
      </c>
      <c r="E197" s="192">
        <f t="shared" si="15"/>
        <v>42.212364101531087</v>
      </c>
      <c r="F197" s="192">
        <f t="shared" si="15"/>
        <v>41.858557505069186</v>
      </c>
      <c r="G197" s="192">
        <f t="shared" si="15"/>
        <v>41.675668793901416</v>
      </c>
      <c r="H197" s="192">
        <f t="shared" si="15"/>
        <v>41.871514060138736</v>
      </c>
      <c r="I197" s="192">
        <f t="shared" si="15"/>
        <v>38.070106400540219</v>
      </c>
      <c r="J197" s="192">
        <f t="shared" si="15"/>
        <v>37.538802537820153</v>
      </c>
      <c r="K197" s="192">
        <f t="shared" si="15"/>
        <v>35.454007272178401</v>
      </c>
      <c r="L197" s="192">
        <f t="shared" si="15"/>
        <v>34.240300434098877</v>
      </c>
      <c r="M197" s="192">
        <f t="shared" si="15"/>
        <v>35.001530432710162</v>
      </c>
      <c r="N197" s="192">
        <f t="shared" si="15"/>
        <v>36.025536622389183</v>
      </c>
      <c r="O197" s="192">
        <f t="shared" si="15"/>
        <v>36.452638594378747</v>
      </c>
      <c r="P197" s="192">
        <f t="shared" si="15"/>
        <v>37.631252626546669</v>
      </c>
      <c r="Q197" s="192">
        <f t="shared" si="15"/>
        <v>38.191962183031876</v>
      </c>
      <c r="R197" s="192">
        <f t="shared" si="15"/>
        <v>37.723971793216315</v>
      </c>
      <c r="S197" s="192">
        <f t="shared" si="15"/>
        <v>37.092457175095426</v>
      </c>
      <c r="T197" s="192">
        <f t="shared" si="15"/>
        <v>36.856905871998052</v>
      </c>
      <c r="U197" s="192">
        <f t="shared" si="15"/>
        <v>34.825499283002664</v>
      </c>
      <c r="V197" s="192">
        <f t="shared" si="15"/>
        <v>33.065233836131789</v>
      </c>
      <c r="W197" s="192">
        <f t="shared" si="15"/>
        <v>32.417366452105128</v>
      </c>
      <c r="X197" s="192">
        <f t="shared" si="15"/>
        <v>32.692410725403029</v>
      </c>
      <c r="Y197" s="192">
        <f t="shared" si="15"/>
        <v>33.821946746349887</v>
      </c>
      <c r="Z197" s="192">
        <f t="shared" si="15"/>
        <v>35.34571100078292</v>
      </c>
      <c r="AA197" s="192">
        <f>AA193/AA194*100</f>
        <v>36.990400818381907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workbookViewId="0">
      <selection activeCell="C4" sqref="C4"/>
    </sheetView>
  </sheetViews>
  <sheetFormatPr baseColWidth="10" defaultRowHeight="11.25"/>
  <cols>
    <col min="1" max="2" width="11.42578125" style="182"/>
    <col min="3" max="3" width="13.42578125" style="182" bestFit="1" customWidth="1"/>
    <col min="4" max="9" width="11.42578125" style="182"/>
    <col min="10" max="10" width="11.42578125" style="183"/>
    <col min="11" max="16384" width="11.42578125" style="182"/>
  </cols>
  <sheetData>
    <row r="2" spans="2:10">
      <c r="B2" s="160" t="s">
        <v>30</v>
      </c>
    </row>
    <row r="3" spans="2:10" ht="22.5">
      <c r="B3" s="197" t="s">
        <v>34</v>
      </c>
      <c r="C3" s="198" t="s">
        <v>35</v>
      </c>
      <c r="D3" s="198" t="s">
        <v>117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131</v>
      </c>
      <c r="C4" s="203" t="s">
        <v>132</v>
      </c>
      <c r="D4" s="204"/>
      <c r="E4" s="205">
        <v>55.577880709999775</v>
      </c>
      <c r="F4" s="206">
        <v>122.07452576097486</v>
      </c>
      <c r="G4" s="207">
        <v>55.577880709999775</v>
      </c>
      <c r="H4" s="208"/>
      <c r="I4" s="196"/>
      <c r="J4" s="202"/>
    </row>
    <row r="5" spans="2:10">
      <c r="B5" s="204"/>
      <c r="C5" s="203" t="s">
        <v>133</v>
      </c>
      <c r="D5" s="204"/>
      <c r="E5" s="205">
        <v>87.043671870000537</v>
      </c>
      <c r="F5" s="206">
        <v>122.07452576097486</v>
      </c>
      <c r="G5" s="207">
        <v>87.043671870000537</v>
      </c>
      <c r="H5" s="208"/>
      <c r="I5" s="196"/>
      <c r="J5" s="202"/>
    </row>
    <row r="6" spans="2:10">
      <c r="B6" s="195"/>
      <c r="C6" s="203" t="s">
        <v>134</v>
      </c>
      <c r="D6" s="195"/>
      <c r="E6" s="205">
        <v>107.54224033399969</v>
      </c>
      <c r="F6" s="205">
        <v>122.07452576097486</v>
      </c>
      <c r="G6" s="207">
        <v>107.54224033399969</v>
      </c>
      <c r="H6" s="208"/>
      <c r="I6" s="196"/>
      <c r="J6" s="202"/>
    </row>
    <row r="7" spans="2:10">
      <c r="B7" s="195"/>
      <c r="C7" s="203" t="s">
        <v>135</v>
      </c>
      <c r="D7" s="195"/>
      <c r="E7" s="205">
        <v>248.86023887200039</v>
      </c>
      <c r="F7" s="205">
        <v>122.07452576097486</v>
      </c>
      <c r="G7" s="207">
        <v>122.07452576097486</v>
      </c>
      <c r="H7" s="208"/>
      <c r="I7" s="196"/>
      <c r="J7" s="202"/>
    </row>
    <row r="8" spans="2:10">
      <c r="B8" s="195"/>
      <c r="C8" s="203" t="s">
        <v>136</v>
      </c>
      <c r="D8" s="195"/>
      <c r="E8" s="205">
        <v>272.72377713000026</v>
      </c>
      <c r="F8" s="205">
        <v>122.07452576097486</v>
      </c>
      <c r="G8" s="207">
        <v>122.07452576097486</v>
      </c>
      <c r="H8" s="208"/>
      <c r="I8" s="196"/>
      <c r="J8" s="202"/>
    </row>
    <row r="9" spans="2:10">
      <c r="B9" s="195"/>
      <c r="C9" s="203" t="s">
        <v>137</v>
      </c>
      <c r="D9" s="195"/>
      <c r="E9" s="205">
        <v>207.47561208600001</v>
      </c>
      <c r="F9" s="205">
        <v>122.07452576097486</v>
      </c>
      <c r="G9" s="207">
        <v>122.07452576097486</v>
      </c>
      <c r="H9" s="208"/>
      <c r="I9" s="196"/>
      <c r="J9" s="202"/>
    </row>
    <row r="10" spans="2:10">
      <c r="B10" s="195"/>
      <c r="C10" s="203" t="s">
        <v>138</v>
      </c>
      <c r="D10" s="195"/>
      <c r="E10" s="205">
        <v>183.20199234599929</v>
      </c>
      <c r="F10" s="205">
        <v>122.07452576097486</v>
      </c>
      <c r="G10" s="207">
        <v>122.07452576097486</v>
      </c>
      <c r="H10" s="208"/>
      <c r="I10" s="196"/>
      <c r="J10" s="202"/>
    </row>
    <row r="11" spans="2:10">
      <c r="B11" s="195"/>
      <c r="C11" s="203" t="s">
        <v>139</v>
      </c>
      <c r="D11" s="195"/>
      <c r="E11" s="205">
        <v>164.03482318799996</v>
      </c>
      <c r="F11" s="205">
        <v>122.07452576097486</v>
      </c>
      <c r="G11" s="207">
        <v>122.07452576097486</v>
      </c>
      <c r="H11" s="208"/>
      <c r="I11" s="196"/>
      <c r="J11" s="202"/>
    </row>
    <row r="12" spans="2:10">
      <c r="B12" s="195"/>
      <c r="C12" s="203" t="s">
        <v>140</v>
      </c>
      <c r="D12" s="195"/>
      <c r="E12" s="205">
        <v>135.61262416800074</v>
      </c>
      <c r="F12" s="205">
        <v>122.07452576097486</v>
      </c>
      <c r="G12" s="207">
        <v>122.07452576097486</v>
      </c>
      <c r="H12" s="208"/>
      <c r="I12" s="196"/>
      <c r="J12" s="202"/>
    </row>
    <row r="13" spans="2:10">
      <c r="B13" s="195"/>
      <c r="C13" s="203" t="s">
        <v>141</v>
      </c>
      <c r="D13" s="195"/>
      <c r="E13" s="205">
        <v>101.45426819199965</v>
      </c>
      <c r="F13" s="205">
        <v>122.07452576097486</v>
      </c>
      <c r="G13" s="207">
        <v>101.45426819199965</v>
      </c>
      <c r="H13" s="208"/>
      <c r="I13" s="196"/>
      <c r="J13" s="202"/>
    </row>
    <row r="14" spans="2:10">
      <c r="B14" s="195"/>
      <c r="C14" s="203" t="s">
        <v>142</v>
      </c>
      <c r="D14" s="195"/>
      <c r="E14" s="205">
        <v>97.397172722000221</v>
      </c>
      <c r="F14" s="205">
        <v>122.07452576097486</v>
      </c>
      <c r="G14" s="207">
        <v>97.397172722000221</v>
      </c>
      <c r="H14" s="208"/>
      <c r="I14" s="196"/>
      <c r="J14" s="202"/>
    </row>
    <row r="15" spans="2:10">
      <c r="B15" s="195"/>
      <c r="C15" s="203" t="s">
        <v>143</v>
      </c>
      <c r="D15" s="195"/>
      <c r="E15" s="205">
        <v>131.75015749399984</v>
      </c>
      <c r="F15" s="205">
        <v>122.07452576097486</v>
      </c>
      <c r="G15" s="207">
        <v>122.07452576097486</v>
      </c>
      <c r="H15" s="208"/>
      <c r="I15" s="196"/>
      <c r="J15" s="202"/>
    </row>
    <row r="16" spans="2:10">
      <c r="B16" s="195"/>
      <c r="C16" s="203" t="s">
        <v>144</v>
      </c>
      <c r="D16" s="195"/>
      <c r="E16" s="205">
        <v>261.28123860799997</v>
      </c>
      <c r="F16" s="205">
        <v>122.07452576097486</v>
      </c>
      <c r="G16" s="207">
        <v>122.07452576097486</v>
      </c>
      <c r="H16" s="208"/>
      <c r="I16" s="196"/>
      <c r="J16" s="202"/>
    </row>
    <row r="17" spans="2:10">
      <c r="B17" s="195"/>
      <c r="C17" s="203" t="s">
        <v>145</v>
      </c>
      <c r="D17" s="195"/>
      <c r="E17" s="205">
        <v>186.32725619599975</v>
      </c>
      <c r="F17" s="205">
        <v>122.07452576097486</v>
      </c>
      <c r="G17" s="207">
        <v>122.07452576097486</v>
      </c>
      <c r="H17" s="208"/>
      <c r="I17" s="196"/>
      <c r="J17" s="202"/>
    </row>
    <row r="18" spans="2:10">
      <c r="B18" s="195"/>
      <c r="C18" s="203" t="s">
        <v>146</v>
      </c>
      <c r="D18" s="195"/>
      <c r="E18" s="205">
        <v>194.03083275399982</v>
      </c>
      <c r="F18" s="205">
        <v>122.07452576097486</v>
      </c>
      <c r="G18" s="207">
        <v>122.07452576097486</v>
      </c>
      <c r="H18" s="208"/>
      <c r="I18" s="196" t="s">
        <v>121</v>
      </c>
      <c r="J18" s="202">
        <v>122.07452576097486</v>
      </c>
    </row>
    <row r="19" spans="2:10">
      <c r="B19" s="195"/>
      <c r="C19" s="203" t="s">
        <v>147</v>
      </c>
      <c r="D19" s="195"/>
      <c r="E19" s="205">
        <v>156.61388492600068</v>
      </c>
      <c r="F19" s="205">
        <v>122.07452576097486</v>
      </c>
      <c r="G19" s="207">
        <v>122.07452576097486</v>
      </c>
      <c r="H19" s="208"/>
      <c r="I19" s="196"/>
      <c r="J19" s="202"/>
    </row>
    <row r="20" spans="2:10">
      <c r="B20" s="195"/>
      <c r="C20" s="203" t="s">
        <v>148</v>
      </c>
      <c r="D20" s="195"/>
      <c r="E20" s="205">
        <v>151.01464206799935</v>
      </c>
      <c r="F20" s="205">
        <v>122.07452576097486</v>
      </c>
      <c r="G20" s="207">
        <v>122.07452576097486</v>
      </c>
      <c r="H20" s="208"/>
      <c r="I20" s="196"/>
      <c r="J20" s="202"/>
    </row>
    <row r="21" spans="2:10">
      <c r="B21" s="195"/>
      <c r="C21" s="203" t="s">
        <v>149</v>
      </c>
      <c r="D21" s="195"/>
      <c r="E21" s="205">
        <v>123.2484825020005</v>
      </c>
      <c r="F21" s="205">
        <v>122.07452576097486</v>
      </c>
      <c r="G21" s="207">
        <v>122.07452576097486</v>
      </c>
      <c r="H21" s="208"/>
      <c r="I21" s="196"/>
      <c r="J21" s="202"/>
    </row>
    <row r="22" spans="2:10">
      <c r="B22" s="195"/>
      <c r="C22" s="203" t="s">
        <v>150</v>
      </c>
      <c r="D22" s="195"/>
      <c r="E22" s="205">
        <v>126.39738593399957</v>
      </c>
      <c r="F22" s="205">
        <v>122.07452576097486</v>
      </c>
      <c r="G22" s="207">
        <v>122.07452576097486</v>
      </c>
      <c r="H22" s="208"/>
      <c r="I22" s="196"/>
      <c r="J22" s="202"/>
    </row>
    <row r="23" spans="2:10">
      <c r="B23" s="195"/>
      <c r="C23" s="203" t="s">
        <v>151</v>
      </c>
      <c r="D23" s="195"/>
      <c r="E23" s="205">
        <v>101.98508724999994</v>
      </c>
      <c r="F23" s="205">
        <v>122.07452576097486</v>
      </c>
      <c r="G23" s="207">
        <v>101.98508724999994</v>
      </c>
      <c r="H23" s="208"/>
      <c r="I23" s="196"/>
      <c r="J23" s="202"/>
    </row>
    <row r="24" spans="2:10">
      <c r="B24" s="195"/>
      <c r="C24" s="203" t="s">
        <v>152</v>
      </c>
      <c r="D24" s="195"/>
      <c r="E24" s="205">
        <v>101.95417584400026</v>
      </c>
      <c r="F24" s="205">
        <v>122.07452576097486</v>
      </c>
      <c r="G24" s="207">
        <v>101.95417584400026</v>
      </c>
      <c r="H24" s="208"/>
      <c r="I24" s="196"/>
      <c r="J24" s="202"/>
    </row>
    <row r="25" spans="2:10">
      <c r="B25" s="195"/>
      <c r="C25" s="203" t="s">
        <v>153</v>
      </c>
      <c r="D25" s="195"/>
      <c r="E25" s="205">
        <v>92.337894834000153</v>
      </c>
      <c r="F25" s="205">
        <v>122.07452576097486</v>
      </c>
      <c r="G25" s="207">
        <v>92.337894834000153</v>
      </c>
      <c r="H25" s="208"/>
      <c r="I25" s="196"/>
      <c r="J25" s="202"/>
    </row>
    <row r="26" spans="2:10">
      <c r="B26" s="195"/>
      <c r="C26" s="203" t="s">
        <v>154</v>
      </c>
      <c r="D26" s="195"/>
      <c r="E26" s="205">
        <v>89.519695271999623</v>
      </c>
      <c r="F26" s="205">
        <v>122.07452576097486</v>
      </c>
      <c r="G26" s="207">
        <v>89.519695271999623</v>
      </c>
      <c r="H26" s="208"/>
      <c r="I26" s="196"/>
      <c r="J26" s="202"/>
    </row>
    <row r="27" spans="2:10">
      <c r="B27" s="195"/>
      <c r="C27" s="203" t="s">
        <v>155</v>
      </c>
      <c r="D27" s="195"/>
      <c r="E27" s="205">
        <v>88.790611620000433</v>
      </c>
      <c r="F27" s="205">
        <v>122.07452576097486</v>
      </c>
      <c r="G27" s="207">
        <v>88.790611620000433</v>
      </c>
      <c r="H27" s="208"/>
      <c r="I27" s="196"/>
      <c r="J27" s="202"/>
    </row>
    <row r="28" spans="2:10">
      <c r="B28" s="195"/>
      <c r="C28" s="203" t="s">
        <v>156</v>
      </c>
      <c r="D28" s="195"/>
      <c r="E28" s="205">
        <v>82.884872703999775</v>
      </c>
      <c r="F28" s="205">
        <v>122.07452576097486</v>
      </c>
      <c r="G28" s="207">
        <v>82.884872703999775</v>
      </c>
      <c r="H28" s="208"/>
      <c r="I28" s="196"/>
      <c r="J28" s="202"/>
    </row>
    <row r="29" spans="2:10">
      <c r="B29" s="195"/>
      <c r="C29" s="203" t="s">
        <v>157</v>
      </c>
      <c r="D29" s="195"/>
      <c r="E29" s="205">
        <v>80.281867278000234</v>
      </c>
      <c r="F29" s="205">
        <v>122.07452576097486</v>
      </c>
      <c r="G29" s="207">
        <v>80.281867278000234</v>
      </c>
      <c r="H29" s="208"/>
      <c r="I29" s="196"/>
      <c r="J29" s="202"/>
    </row>
    <row r="30" spans="2:10">
      <c r="B30" s="195"/>
      <c r="C30" s="203" t="s">
        <v>158</v>
      </c>
      <c r="D30" s="195"/>
      <c r="E30" s="205">
        <v>87.995253632000299</v>
      </c>
      <c r="F30" s="205">
        <v>122.07452576097486</v>
      </c>
      <c r="G30" s="207">
        <v>87.995253632000299</v>
      </c>
      <c r="H30" s="208"/>
      <c r="I30" s="196"/>
      <c r="J30" s="202"/>
    </row>
    <row r="31" spans="2:10">
      <c r="B31" s="195"/>
      <c r="C31" s="203" t="s">
        <v>159</v>
      </c>
      <c r="D31" s="195"/>
      <c r="E31" s="205">
        <v>84.778273327999742</v>
      </c>
      <c r="F31" s="205">
        <v>122.07452576097486</v>
      </c>
      <c r="G31" s="207">
        <v>84.778273327999742</v>
      </c>
      <c r="H31" s="208"/>
      <c r="I31" s="196"/>
      <c r="J31" s="202"/>
    </row>
    <row r="32" spans="2:10">
      <c r="B32" s="195" t="s">
        <v>160</v>
      </c>
      <c r="C32" s="203" t="s">
        <v>161</v>
      </c>
      <c r="D32" s="195"/>
      <c r="E32" s="205">
        <v>78.569219625999835</v>
      </c>
      <c r="F32" s="205">
        <v>122.40636977029355</v>
      </c>
      <c r="G32" s="207">
        <v>78.569219625999835</v>
      </c>
      <c r="H32" s="195"/>
      <c r="I32" s="196"/>
      <c r="J32" s="202"/>
    </row>
    <row r="33" spans="2:10">
      <c r="B33" s="195"/>
      <c r="C33" s="203" t="s">
        <v>162</v>
      </c>
      <c r="D33" s="195"/>
      <c r="E33" s="205">
        <v>78.729144272000468</v>
      </c>
      <c r="F33" s="205">
        <v>122.40636977029355</v>
      </c>
      <c r="G33" s="207">
        <v>78.729144272000468</v>
      </c>
      <c r="H33" s="195"/>
      <c r="I33" s="196"/>
      <c r="J33" s="202"/>
    </row>
    <row r="34" spans="2:10">
      <c r="B34" s="204"/>
      <c r="C34" s="209" t="s">
        <v>163</v>
      </c>
      <c r="D34" s="204"/>
      <c r="E34" s="205">
        <v>77.853596935999249</v>
      </c>
      <c r="F34" s="206">
        <v>122.40636977029355</v>
      </c>
      <c r="G34" s="207">
        <v>77.853596935999249</v>
      </c>
      <c r="H34" s="195"/>
      <c r="I34" s="196"/>
      <c r="J34" s="202"/>
    </row>
    <row r="35" spans="2:10">
      <c r="B35" s="195"/>
      <c r="C35" s="203" t="s">
        <v>164</v>
      </c>
      <c r="D35" s="204"/>
      <c r="E35" s="205">
        <v>84.025676752000606</v>
      </c>
      <c r="F35" s="206">
        <v>122.40636977029355</v>
      </c>
      <c r="G35" s="207">
        <v>84.025676752000606</v>
      </c>
      <c r="H35" s="208"/>
      <c r="I35" s="196"/>
      <c r="J35" s="202"/>
    </row>
    <row r="36" spans="2:10">
      <c r="B36" s="204"/>
      <c r="C36" s="203" t="s">
        <v>165</v>
      </c>
      <c r="D36" s="204"/>
      <c r="E36" s="205">
        <v>98.162687485999825</v>
      </c>
      <c r="F36" s="206">
        <v>122.40636977029355</v>
      </c>
      <c r="G36" s="207">
        <v>98.162687485999825</v>
      </c>
      <c r="H36" s="208"/>
      <c r="I36" s="196"/>
      <c r="J36" s="202"/>
    </row>
    <row r="37" spans="2:10">
      <c r="B37" s="195"/>
      <c r="C37" s="203" t="s">
        <v>166</v>
      </c>
      <c r="D37" s="195"/>
      <c r="E37" s="205">
        <v>110.56319259600016</v>
      </c>
      <c r="F37" s="205">
        <v>122.40636977029355</v>
      </c>
      <c r="G37" s="207">
        <v>110.56319259600016</v>
      </c>
      <c r="H37" s="208"/>
      <c r="I37" s="196"/>
      <c r="J37" s="202"/>
    </row>
    <row r="38" spans="2:10">
      <c r="B38" s="195"/>
      <c r="C38" s="203" t="s">
        <v>167</v>
      </c>
      <c r="D38" s="195"/>
      <c r="E38" s="205">
        <v>106.18936470199955</v>
      </c>
      <c r="F38" s="205">
        <v>122.40636977029355</v>
      </c>
      <c r="G38" s="207">
        <v>106.18936470199955</v>
      </c>
      <c r="H38" s="208"/>
      <c r="I38" s="196"/>
      <c r="J38" s="202"/>
    </row>
    <row r="39" spans="2:10">
      <c r="B39" s="195"/>
      <c r="C39" s="203" t="s">
        <v>168</v>
      </c>
      <c r="D39" s="195"/>
      <c r="E39" s="205">
        <v>96.102246392000438</v>
      </c>
      <c r="F39" s="205">
        <v>122.40636977029355</v>
      </c>
      <c r="G39" s="207">
        <v>96.102246392000438</v>
      </c>
      <c r="H39" s="208"/>
      <c r="I39" s="196"/>
      <c r="J39" s="202"/>
    </row>
    <row r="40" spans="2:10">
      <c r="B40" s="195"/>
      <c r="C40" s="203" t="s">
        <v>169</v>
      </c>
      <c r="D40" s="195"/>
      <c r="E40" s="205">
        <v>93.588625871999525</v>
      </c>
      <c r="F40" s="205">
        <v>122.40636977029355</v>
      </c>
      <c r="G40" s="207">
        <v>93.588625871999525</v>
      </c>
      <c r="H40" s="208"/>
      <c r="I40" s="196"/>
      <c r="J40" s="202"/>
    </row>
    <row r="41" spans="2:10">
      <c r="B41" s="195"/>
      <c r="C41" s="203" t="s">
        <v>170</v>
      </c>
      <c r="D41" s="195"/>
      <c r="E41" s="205">
        <v>93.382853536000553</v>
      </c>
      <c r="F41" s="205">
        <v>122.40636977029355</v>
      </c>
      <c r="G41" s="207">
        <v>93.382853536000553</v>
      </c>
      <c r="H41" s="208"/>
      <c r="I41" s="196"/>
      <c r="J41" s="202"/>
    </row>
    <row r="42" spans="2:10">
      <c r="B42" s="195"/>
      <c r="C42" s="203" t="s">
        <v>171</v>
      </c>
      <c r="D42" s="195"/>
      <c r="E42" s="205">
        <v>91.335976969999876</v>
      </c>
      <c r="F42" s="205">
        <v>122.40636977029355</v>
      </c>
      <c r="G42" s="207">
        <v>91.335976969999876</v>
      </c>
      <c r="H42" s="208"/>
      <c r="I42" s="196"/>
      <c r="J42" s="202"/>
    </row>
    <row r="43" spans="2:10">
      <c r="B43" s="195"/>
      <c r="C43" s="203" t="s">
        <v>172</v>
      </c>
      <c r="D43" s="195"/>
      <c r="E43" s="205">
        <v>116.33127781000009</v>
      </c>
      <c r="F43" s="205">
        <v>122.40636977029355</v>
      </c>
      <c r="G43" s="207">
        <v>116.33127781000009</v>
      </c>
      <c r="H43" s="208"/>
      <c r="I43" s="196"/>
      <c r="J43" s="202"/>
    </row>
    <row r="44" spans="2:10">
      <c r="B44" s="195"/>
      <c r="C44" s="203" t="s">
        <v>173</v>
      </c>
      <c r="D44" s="195"/>
      <c r="E44" s="205">
        <v>87.209041061999955</v>
      </c>
      <c r="F44" s="205">
        <v>122.40636977029355</v>
      </c>
      <c r="G44" s="207">
        <v>87.209041061999955</v>
      </c>
      <c r="H44" s="208"/>
      <c r="I44" s="196"/>
      <c r="J44" s="202"/>
    </row>
    <row r="45" spans="2:10">
      <c r="B45" s="195"/>
      <c r="C45" s="203" t="s">
        <v>174</v>
      </c>
      <c r="D45" s="195"/>
      <c r="E45" s="205">
        <v>93.842022537999611</v>
      </c>
      <c r="F45" s="205">
        <v>122.40636977029355</v>
      </c>
      <c r="G45" s="207">
        <v>93.842022537999611</v>
      </c>
      <c r="H45" s="208"/>
      <c r="I45" s="196"/>
      <c r="J45" s="202"/>
    </row>
    <row r="46" spans="2:10">
      <c r="B46" s="195"/>
      <c r="C46" s="203" t="s">
        <v>175</v>
      </c>
      <c r="D46" s="195"/>
      <c r="E46" s="205">
        <v>77.111101530000383</v>
      </c>
      <c r="F46" s="205">
        <v>122.40636977029355</v>
      </c>
      <c r="G46" s="207">
        <v>77.111101530000383</v>
      </c>
      <c r="H46" s="208"/>
      <c r="I46" s="196" t="s">
        <v>122</v>
      </c>
      <c r="J46" s="202">
        <v>122.40636977029355</v>
      </c>
    </row>
    <row r="47" spans="2:10">
      <c r="B47" s="195"/>
      <c r="C47" s="203" t="s">
        <v>176</v>
      </c>
      <c r="D47" s="195"/>
      <c r="E47" s="205">
        <v>80.14274674799988</v>
      </c>
      <c r="F47" s="205">
        <v>122.40636977029355</v>
      </c>
      <c r="G47" s="207">
        <v>80.14274674799988</v>
      </c>
      <c r="H47" s="208"/>
      <c r="I47" s="196"/>
      <c r="J47" s="202"/>
    </row>
    <row r="48" spans="2:10">
      <c r="B48" s="195"/>
      <c r="C48" s="203" t="s">
        <v>177</v>
      </c>
      <c r="D48" s="195"/>
      <c r="E48" s="205">
        <v>70.557616206000262</v>
      </c>
      <c r="F48" s="205">
        <v>122.40636977029355</v>
      </c>
      <c r="G48" s="207">
        <v>70.557616206000262</v>
      </c>
      <c r="H48" s="208"/>
      <c r="I48" s="196"/>
      <c r="J48" s="202"/>
    </row>
    <row r="49" spans="2:10">
      <c r="B49" s="195"/>
      <c r="C49" s="203" t="s">
        <v>178</v>
      </c>
      <c r="D49" s="195"/>
      <c r="E49" s="205">
        <v>67.843051219999168</v>
      </c>
      <c r="F49" s="205">
        <v>122.40636977029355</v>
      </c>
      <c r="G49" s="207">
        <v>67.843051219999168</v>
      </c>
      <c r="H49" s="208"/>
      <c r="I49" s="196"/>
      <c r="J49" s="202"/>
    </row>
    <row r="50" spans="2:10">
      <c r="B50" s="195"/>
      <c r="C50" s="203" t="s">
        <v>179</v>
      </c>
      <c r="D50" s="195"/>
      <c r="E50" s="205">
        <v>89.068449022000422</v>
      </c>
      <c r="F50" s="205">
        <v>122.40636977029355</v>
      </c>
      <c r="G50" s="207">
        <v>89.068449022000422</v>
      </c>
      <c r="H50" s="208"/>
      <c r="I50" s="196"/>
      <c r="J50" s="202"/>
    </row>
    <row r="51" spans="2:10">
      <c r="B51" s="195"/>
      <c r="C51" s="203" t="s">
        <v>180</v>
      </c>
      <c r="D51" s="195"/>
      <c r="E51" s="205">
        <v>68.425539755999637</v>
      </c>
      <c r="F51" s="205">
        <v>122.40636977029355</v>
      </c>
      <c r="G51" s="207">
        <v>68.425539755999637</v>
      </c>
      <c r="H51" s="208"/>
      <c r="I51" s="196"/>
      <c r="J51" s="202"/>
    </row>
    <row r="52" spans="2:10">
      <c r="B52" s="195"/>
      <c r="C52" s="203" t="s">
        <v>181</v>
      </c>
      <c r="D52" s="195"/>
      <c r="E52" s="205">
        <v>70.426230386000228</v>
      </c>
      <c r="F52" s="205">
        <v>122.40636977029355</v>
      </c>
      <c r="G52" s="207">
        <v>70.426230386000228</v>
      </c>
      <c r="H52" s="208"/>
      <c r="I52" s="196"/>
      <c r="J52" s="202"/>
    </row>
    <row r="53" spans="2:10">
      <c r="B53" s="195"/>
      <c r="C53" s="203" t="s">
        <v>182</v>
      </c>
      <c r="D53" s="195"/>
      <c r="E53" s="205">
        <v>69.120999780000616</v>
      </c>
      <c r="F53" s="205">
        <v>122.40636977029355</v>
      </c>
      <c r="G53" s="207">
        <v>69.120999780000616</v>
      </c>
      <c r="H53" s="208"/>
      <c r="I53" s="196"/>
      <c r="J53" s="202"/>
    </row>
    <row r="54" spans="2:10">
      <c r="B54" s="195"/>
      <c r="C54" s="203" t="s">
        <v>183</v>
      </c>
      <c r="D54" s="195"/>
      <c r="E54" s="205">
        <v>65.557339009999964</v>
      </c>
      <c r="F54" s="205">
        <v>122.40636977029355</v>
      </c>
      <c r="G54" s="207">
        <v>65.557339009999964</v>
      </c>
      <c r="H54" s="208"/>
      <c r="I54" s="196"/>
      <c r="J54" s="202"/>
    </row>
    <row r="55" spans="2:10">
      <c r="B55" s="195"/>
      <c r="C55" s="203" t="s">
        <v>184</v>
      </c>
      <c r="D55" s="195"/>
      <c r="E55" s="205">
        <v>92.618067891999743</v>
      </c>
      <c r="F55" s="205">
        <v>122.40636977029355</v>
      </c>
      <c r="G55" s="207">
        <v>92.618067891999743</v>
      </c>
      <c r="H55" s="208"/>
      <c r="I55" s="196"/>
      <c r="J55" s="202"/>
    </row>
    <row r="56" spans="2:10">
      <c r="B56" s="195"/>
      <c r="C56" s="203" t="s">
        <v>185</v>
      </c>
      <c r="D56" s="195"/>
      <c r="E56" s="205">
        <v>72.624456459999564</v>
      </c>
      <c r="F56" s="205">
        <v>122.40636977029355</v>
      </c>
      <c r="G56" s="207">
        <v>72.624456459999564</v>
      </c>
      <c r="H56" s="208"/>
      <c r="I56" s="196"/>
      <c r="J56" s="202"/>
    </row>
    <row r="57" spans="2:10">
      <c r="B57" s="195"/>
      <c r="C57" s="203" t="s">
        <v>186</v>
      </c>
      <c r="D57" s="195"/>
      <c r="E57" s="205">
        <v>91.763044690000683</v>
      </c>
      <c r="F57" s="205">
        <v>122.40636977029355</v>
      </c>
      <c r="G57" s="207">
        <v>91.763044690000683</v>
      </c>
      <c r="H57" s="208"/>
      <c r="I57" s="196"/>
      <c r="J57" s="202"/>
    </row>
    <row r="58" spans="2:10">
      <c r="B58" s="195"/>
      <c r="C58" s="203" t="s">
        <v>187</v>
      </c>
      <c r="D58" s="195"/>
      <c r="E58" s="205">
        <v>92.737862681999772</v>
      </c>
      <c r="F58" s="205">
        <v>122.40636977029355</v>
      </c>
      <c r="G58" s="207">
        <v>92.737862681999772</v>
      </c>
      <c r="H58" s="208"/>
      <c r="I58" s="196"/>
      <c r="J58" s="202"/>
    </row>
    <row r="59" spans="2:10">
      <c r="B59" s="195"/>
      <c r="C59" s="203" t="s">
        <v>188</v>
      </c>
      <c r="D59" s="195"/>
      <c r="E59" s="205">
        <v>87.912533190000062</v>
      </c>
      <c r="F59" s="205">
        <v>122.40636977029355</v>
      </c>
      <c r="G59" s="207">
        <v>87.912533190000062</v>
      </c>
      <c r="H59" s="208"/>
      <c r="I59" s="196"/>
      <c r="J59" s="202"/>
    </row>
    <row r="60" spans="2:10">
      <c r="B60" s="195"/>
      <c r="C60" s="203" t="s">
        <v>189</v>
      </c>
      <c r="D60" s="195"/>
      <c r="E60" s="205">
        <v>84.939549743999819</v>
      </c>
      <c r="F60" s="205">
        <v>122.40636977029355</v>
      </c>
      <c r="G60" s="207">
        <v>84.939549743999819</v>
      </c>
      <c r="H60" s="208"/>
      <c r="I60" s="196"/>
      <c r="J60" s="202"/>
    </row>
    <row r="61" spans="2:10">
      <c r="B61" s="195"/>
      <c r="C61" s="203" t="s">
        <v>190</v>
      </c>
      <c r="D61" s="195"/>
      <c r="E61" s="205">
        <v>91.524458749999582</v>
      </c>
      <c r="F61" s="205">
        <v>122.40636977029355</v>
      </c>
      <c r="G61" s="207">
        <v>91.524458749999582</v>
      </c>
      <c r="H61" s="208"/>
      <c r="I61" s="196"/>
      <c r="J61" s="202"/>
    </row>
    <row r="62" spans="2:10">
      <c r="B62" s="195"/>
      <c r="C62" s="203" t="s">
        <v>191</v>
      </c>
      <c r="D62" s="195"/>
      <c r="E62" s="205">
        <v>88.349820120000757</v>
      </c>
      <c r="F62" s="205">
        <v>122.40636977029355</v>
      </c>
      <c r="G62" s="207">
        <v>88.349820120000757</v>
      </c>
      <c r="H62" s="208"/>
      <c r="I62" s="196"/>
      <c r="J62" s="202"/>
    </row>
    <row r="63" spans="2:10">
      <c r="B63" s="195" t="s">
        <v>192</v>
      </c>
      <c r="C63" s="203" t="s">
        <v>193</v>
      </c>
      <c r="D63" s="195"/>
      <c r="E63" s="205">
        <v>50.346269123999868</v>
      </c>
      <c r="F63" s="205">
        <v>125.11974564249337</v>
      </c>
      <c r="G63" s="207">
        <v>50.346269123999868</v>
      </c>
      <c r="H63" s="195"/>
      <c r="I63" s="196"/>
      <c r="J63" s="202"/>
    </row>
    <row r="64" spans="2:10">
      <c r="B64" s="195"/>
      <c r="C64" s="203" t="s">
        <v>194</v>
      </c>
      <c r="D64" s="195"/>
      <c r="E64" s="205">
        <v>104.52855092400009</v>
      </c>
      <c r="F64" s="205">
        <v>125.11974564249337</v>
      </c>
      <c r="G64" s="207">
        <v>104.52855092400009</v>
      </c>
      <c r="H64" s="195"/>
      <c r="I64" s="196"/>
      <c r="J64" s="202"/>
    </row>
    <row r="65" spans="2:10">
      <c r="B65" s="195"/>
      <c r="C65" s="203" t="s">
        <v>195</v>
      </c>
      <c r="D65" s="204"/>
      <c r="E65" s="205">
        <v>68.394094653999218</v>
      </c>
      <c r="F65" s="206">
        <v>125.11974564249337</v>
      </c>
      <c r="G65" s="207">
        <v>68.394094653999218</v>
      </c>
      <c r="H65" s="208"/>
      <c r="I65" s="196"/>
      <c r="J65" s="202"/>
    </row>
    <row r="66" spans="2:10">
      <c r="B66" s="204"/>
      <c r="C66" s="203" t="s">
        <v>196</v>
      </c>
      <c r="D66" s="204"/>
      <c r="E66" s="205">
        <v>70.399811476000181</v>
      </c>
      <c r="F66" s="206">
        <v>125.11974564249337</v>
      </c>
      <c r="G66" s="207">
        <v>70.399811476000181</v>
      </c>
      <c r="H66" s="208"/>
      <c r="I66" s="196"/>
      <c r="J66" s="202"/>
    </row>
    <row r="67" spans="2:10">
      <c r="B67" s="195"/>
      <c r="C67" s="203" t="s">
        <v>197</v>
      </c>
      <c r="D67" s="195"/>
      <c r="E67" s="205">
        <v>68.111350422000243</v>
      </c>
      <c r="F67" s="205">
        <v>125.11974564249337</v>
      </c>
      <c r="G67" s="207">
        <v>68.111350422000243</v>
      </c>
      <c r="H67" s="208"/>
      <c r="I67" s="196"/>
      <c r="J67" s="202"/>
    </row>
    <row r="68" spans="2:10">
      <c r="B68" s="195"/>
      <c r="C68" s="203" t="s">
        <v>198</v>
      </c>
      <c r="D68" s="195"/>
      <c r="E68" s="205">
        <v>61.262930777999557</v>
      </c>
      <c r="F68" s="205">
        <v>125.11974564249337</v>
      </c>
      <c r="G68" s="207">
        <v>61.262930777999557</v>
      </c>
      <c r="H68" s="208"/>
      <c r="I68" s="196"/>
      <c r="J68" s="202"/>
    </row>
    <row r="69" spans="2:10">
      <c r="B69" s="195"/>
      <c r="C69" s="203" t="s">
        <v>199</v>
      </c>
      <c r="D69" s="195"/>
      <c r="E69" s="205">
        <v>52.585938492000203</v>
      </c>
      <c r="F69" s="205">
        <v>125.11974564249337</v>
      </c>
      <c r="G69" s="207">
        <v>52.585938492000203</v>
      </c>
      <c r="H69" s="208"/>
      <c r="I69" s="196"/>
      <c r="J69" s="202"/>
    </row>
    <row r="70" spans="2:10">
      <c r="B70" s="195"/>
      <c r="C70" s="203" t="s">
        <v>200</v>
      </c>
      <c r="D70" s="195"/>
      <c r="E70" s="205">
        <v>60.945289219999836</v>
      </c>
      <c r="F70" s="205">
        <v>125.11974564249337</v>
      </c>
      <c r="G70" s="207">
        <v>60.945289219999836</v>
      </c>
      <c r="H70" s="208"/>
      <c r="I70" s="196"/>
      <c r="J70" s="202"/>
    </row>
    <row r="71" spans="2:10">
      <c r="B71" s="195"/>
      <c r="C71" s="203" t="s">
        <v>201</v>
      </c>
      <c r="D71" s="195"/>
      <c r="E71" s="205">
        <v>68.991165410000264</v>
      </c>
      <c r="F71" s="205">
        <v>125.11974564249337</v>
      </c>
      <c r="G71" s="207">
        <v>68.991165410000264</v>
      </c>
      <c r="H71" s="208"/>
      <c r="I71" s="196"/>
      <c r="J71" s="202"/>
    </row>
    <row r="72" spans="2:10">
      <c r="B72" s="195"/>
      <c r="C72" s="203" t="s">
        <v>202</v>
      </c>
      <c r="D72" s="195"/>
      <c r="E72" s="205">
        <v>50.230958724000125</v>
      </c>
      <c r="F72" s="205">
        <v>125.11974564249337</v>
      </c>
      <c r="G72" s="207">
        <v>50.230958724000125</v>
      </c>
      <c r="H72" s="208"/>
      <c r="I72" s="196"/>
      <c r="J72" s="202"/>
    </row>
    <row r="73" spans="2:10">
      <c r="B73" s="195"/>
      <c r="C73" s="203" t="s">
        <v>203</v>
      </c>
      <c r="D73" s="195"/>
      <c r="E73" s="205">
        <v>48.384794138000359</v>
      </c>
      <c r="F73" s="205">
        <v>125.11974564249337</v>
      </c>
      <c r="G73" s="207">
        <v>48.384794138000359</v>
      </c>
      <c r="H73" s="208"/>
      <c r="I73" s="196"/>
      <c r="J73" s="202"/>
    </row>
    <row r="74" spans="2:10">
      <c r="B74" s="195"/>
      <c r="C74" s="203" t="s">
        <v>204</v>
      </c>
      <c r="D74" s="195"/>
      <c r="E74" s="205">
        <v>60.112869601999584</v>
      </c>
      <c r="F74" s="205">
        <v>125.11974564249337</v>
      </c>
      <c r="G74" s="207">
        <v>60.112869601999584</v>
      </c>
      <c r="H74" s="208"/>
      <c r="I74" s="196"/>
      <c r="J74" s="202"/>
    </row>
    <row r="75" spans="2:10">
      <c r="B75" s="195"/>
      <c r="C75" s="203" t="s">
        <v>205</v>
      </c>
      <c r="D75" s="195"/>
      <c r="E75" s="205">
        <v>47.283735300000096</v>
      </c>
      <c r="F75" s="205">
        <v>125.11974564249337</v>
      </c>
      <c r="G75" s="207">
        <v>47.283735300000096</v>
      </c>
      <c r="H75" s="208"/>
      <c r="I75" s="196"/>
      <c r="J75" s="202"/>
    </row>
    <row r="76" spans="2:10">
      <c r="B76" s="195"/>
      <c r="C76" s="203" t="s">
        <v>206</v>
      </c>
      <c r="D76" s="195"/>
      <c r="E76" s="205">
        <v>57.057085407999821</v>
      </c>
      <c r="F76" s="205">
        <v>125.11974564249337</v>
      </c>
      <c r="G76" s="207">
        <v>57.057085407999821</v>
      </c>
      <c r="H76" s="208"/>
      <c r="I76" s="196"/>
      <c r="J76" s="202"/>
    </row>
    <row r="77" spans="2:10">
      <c r="B77" s="195"/>
      <c r="C77" s="203" t="s">
        <v>207</v>
      </c>
      <c r="D77" s="195"/>
      <c r="E77" s="205">
        <v>48.912813255999907</v>
      </c>
      <c r="F77" s="205">
        <v>125.11974564249337</v>
      </c>
      <c r="G77" s="207">
        <v>48.912813255999907</v>
      </c>
      <c r="H77" s="208"/>
      <c r="I77" s="196" t="s">
        <v>123</v>
      </c>
      <c r="J77" s="202">
        <v>125.11974564249337</v>
      </c>
    </row>
    <row r="78" spans="2:10">
      <c r="B78" s="195"/>
      <c r="C78" s="203" t="s">
        <v>208</v>
      </c>
      <c r="D78" s="195"/>
      <c r="E78" s="205">
        <v>54.177635689999988</v>
      </c>
      <c r="F78" s="205">
        <v>125.11974564249337</v>
      </c>
      <c r="G78" s="207">
        <v>54.177635689999988</v>
      </c>
      <c r="H78" s="208"/>
      <c r="I78" s="196"/>
      <c r="J78" s="202"/>
    </row>
    <row r="79" spans="2:10">
      <c r="B79" s="195"/>
      <c r="C79" s="203" t="s">
        <v>209</v>
      </c>
      <c r="D79" s="195"/>
      <c r="E79" s="205">
        <v>41.687413700000654</v>
      </c>
      <c r="F79" s="205">
        <v>125.11974564249337</v>
      </c>
      <c r="G79" s="207">
        <v>41.687413700000654</v>
      </c>
      <c r="H79" s="208"/>
      <c r="I79" s="196"/>
      <c r="J79" s="202"/>
    </row>
    <row r="80" spans="2:10">
      <c r="B80" s="195"/>
      <c r="C80" s="203" t="s">
        <v>210</v>
      </c>
      <c r="D80" s="195"/>
      <c r="E80" s="205">
        <v>42.949923417999209</v>
      </c>
      <c r="F80" s="205">
        <v>125.11974564249337</v>
      </c>
      <c r="G80" s="207">
        <v>42.949923417999209</v>
      </c>
      <c r="H80" s="208"/>
      <c r="I80" s="196"/>
      <c r="J80" s="202"/>
    </row>
    <row r="81" spans="2:10">
      <c r="B81" s="195"/>
      <c r="C81" s="203" t="s">
        <v>211</v>
      </c>
      <c r="D81" s="195"/>
      <c r="E81" s="205">
        <v>49.264046782000349</v>
      </c>
      <c r="F81" s="205">
        <v>125.11974564249337</v>
      </c>
      <c r="G81" s="207">
        <v>49.264046782000349</v>
      </c>
      <c r="H81" s="208"/>
      <c r="I81" s="196"/>
      <c r="J81" s="202"/>
    </row>
    <row r="82" spans="2:10">
      <c r="B82" s="195"/>
      <c r="C82" s="203" t="s">
        <v>212</v>
      </c>
      <c r="D82" s="195"/>
      <c r="E82" s="205">
        <v>39.240910387999854</v>
      </c>
      <c r="F82" s="205">
        <v>125.11974564249337</v>
      </c>
      <c r="G82" s="207">
        <v>39.240910387999854</v>
      </c>
      <c r="H82" s="208"/>
      <c r="I82" s="196"/>
      <c r="J82" s="202"/>
    </row>
    <row r="83" spans="2:10">
      <c r="B83" s="195"/>
      <c r="C83" s="203" t="s">
        <v>213</v>
      </c>
      <c r="D83" s="195"/>
      <c r="E83" s="205">
        <v>35.621072822000272</v>
      </c>
      <c r="F83" s="205">
        <v>125.11974564249337</v>
      </c>
      <c r="G83" s="207">
        <v>35.621072822000272</v>
      </c>
      <c r="H83" s="208"/>
      <c r="I83" s="196"/>
      <c r="J83" s="202"/>
    </row>
    <row r="84" spans="2:10">
      <c r="B84" s="195"/>
      <c r="C84" s="203" t="s">
        <v>214</v>
      </c>
      <c r="D84" s="195"/>
      <c r="E84" s="205">
        <v>38.637712047999507</v>
      </c>
      <c r="F84" s="205">
        <v>125.11974564249337</v>
      </c>
      <c r="G84" s="207">
        <v>38.637712047999507</v>
      </c>
      <c r="H84" s="208"/>
      <c r="I84" s="196"/>
      <c r="J84" s="202"/>
    </row>
    <row r="85" spans="2:10">
      <c r="B85" s="195"/>
      <c r="C85" s="203" t="s">
        <v>215</v>
      </c>
      <c r="D85" s="195"/>
      <c r="E85" s="205">
        <v>45.580778726000652</v>
      </c>
      <c r="F85" s="205">
        <v>125.11974564249337</v>
      </c>
      <c r="G85" s="207">
        <v>45.580778726000652</v>
      </c>
      <c r="H85" s="208"/>
      <c r="I85" s="196"/>
      <c r="J85" s="202"/>
    </row>
    <row r="86" spans="2:10">
      <c r="B86" s="195"/>
      <c r="C86" s="203" t="s">
        <v>216</v>
      </c>
      <c r="D86" s="195"/>
      <c r="E86" s="205">
        <v>25.275467405999755</v>
      </c>
      <c r="F86" s="205">
        <v>125.11974564249337</v>
      </c>
      <c r="G86" s="207">
        <v>25.275467405999755</v>
      </c>
      <c r="H86" s="208"/>
      <c r="I86" s="196"/>
      <c r="J86" s="202"/>
    </row>
    <row r="87" spans="2:10">
      <c r="B87" s="195"/>
      <c r="C87" s="203" t="s">
        <v>217</v>
      </c>
      <c r="D87" s="195"/>
      <c r="E87" s="205">
        <v>37.939975529999828</v>
      </c>
      <c r="F87" s="205">
        <v>125.11974564249337</v>
      </c>
      <c r="G87" s="207">
        <v>37.939975529999828</v>
      </c>
      <c r="H87" s="208"/>
      <c r="I87" s="196"/>
      <c r="J87" s="202"/>
    </row>
    <row r="88" spans="2:10">
      <c r="B88" s="195"/>
      <c r="C88" s="203" t="s">
        <v>218</v>
      </c>
      <c r="D88" s="195"/>
      <c r="E88" s="205">
        <v>45.967260284000631</v>
      </c>
      <c r="F88" s="205">
        <v>125.11974564249337</v>
      </c>
      <c r="G88" s="207">
        <v>45.967260284000631</v>
      </c>
      <c r="H88" s="208"/>
      <c r="I88" s="196"/>
      <c r="J88" s="202"/>
    </row>
    <row r="89" spans="2:10">
      <c r="B89" s="195"/>
      <c r="C89" s="203" t="s">
        <v>219</v>
      </c>
      <c r="D89" s="195"/>
      <c r="E89" s="205">
        <v>36.408935001999112</v>
      </c>
      <c r="F89" s="205">
        <v>125.11974564249337</v>
      </c>
      <c r="G89" s="207">
        <v>36.408935001999112</v>
      </c>
      <c r="H89" s="208"/>
      <c r="I89" s="196"/>
      <c r="J89" s="202"/>
    </row>
    <row r="90" spans="2:10">
      <c r="B90" s="195"/>
      <c r="C90" s="203" t="s">
        <v>220</v>
      </c>
      <c r="D90" s="195"/>
      <c r="E90" s="205">
        <v>38.008882802000542</v>
      </c>
      <c r="F90" s="205">
        <v>125.11974564249337</v>
      </c>
      <c r="G90" s="207">
        <v>38.008882802000542</v>
      </c>
      <c r="H90" s="208"/>
      <c r="I90" s="196"/>
      <c r="J90" s="202"/>
    </row>
    <row r="91" spans="2:10">
      <c r="B91" s="195"/>
      <c r="C91" s="203" t="s">
        <v>221</v>
      </c>
      <c r="D91" s="195"/>
      <c r="E91" s="205">
        <v>31.607246863999666</v>
      </c>
      <c r="F91" s="205">
        <v>125.11974564249337</v>
      </c>
      <c r="G91" s="207">
        <v>31.607246863999666</v>
      </c>
      <c r="H91" s="208"/>
      <c r="I91" s="196"/>
      <c r="J91" s="202"/>
    </row>
    <row r="92" spans="2:10">
      <c r="B92" s="195"/>
      <c r="C92" s="203" t="s">
        <v>222</v>
      </c>
      <c r="D92" s="195"/>
      <c r="E92" s="205">
        <v>65.670594078000022</v>
      </c>
      <c r="F92" s="205">
        <v>125.11974564249337</v>
      </c>
      <c r="G92" s="207">
        <v>65.670594078000022</v>
      </c>
      <c r="H92" s="208"/>
      <c r="I92" s="196"/>
      <c r="J92" s="202"/>
    </row>
    <row r="93" spans="2:10">
      <c r="B93" s="195" t="s">
        <v>223</v>
      </c>
      <c r="C93" s="203" t="s">
        <v>224</v>
      </c>
      <c r="D93" s="195"/>
      <c r="E93" s="205">
        <v>47.889841462000092</v>
      </c>
      <c r="F93" s="205">
        <v>107.31133785069035</v>
      </c>
      <c r="G93" s="207">
        <v>47.889841462000092</v>
      </c>
      <c r="H93" s="208"/>
      <c r="I93" s="196"/>
      <c r="J93" s="202"/>
    </row>
    <row r="94" spans="2:10">
      <c r="B94" s="195"/>
      <c r="C94" s="203" t="s">
        <v>225</v>
      </c>
      <c r="D94" s="195"/>
      <c r="E94" s="205">
        <v>34.561846632000112</v>
      </c>
      <c r="F94" s="205">
        <v>107.31133785069035</v>
      </c>
      <c r="G94" s="207">
        <v>34.561846632000112</v>
      </c>
      <c r="H94" s="195"/>
      <c r="I94" s="196"/>
      <c r="J94" s="202"/>
    </row>
    <row r="95" spans="2:10">
      <c r="B95" s="204"/>
      <c r="C95" s="209" t="s">
        <v>226</v>
      </c>
      <c r="D95" s="204"/>
      <c r="E95" s="205">
        <v>37.44959208399964</v>
      </c>
      <c r="F95" s="206">
        <v>107.31133785069035</v>
      </c>
      <c r="G95" s="207">
        <v>37.44959208399964</v>
      </c>
      <c r="H95" s="195"/>
      <c r="I95" s="196"/>
      <c r="J95" s="202"/>
    </row>
    <row r="96" spans="2:10">
      <c r="B96" s="195"/>
      <c r="C96" s="203" t="s">
        <v>227</v>
      </c>
      <c r="D96" s="204"/>
      <c r="E96" s="205">
        <v>27.259807492000633</v>
      </c>
      <c r="F96" s="206">
        <v>107.31133785069035</v>
      </c>
      <c r="G96" s="207">
        <v>27.259807492000633</v>
      </c>
      <c r="H96" s="208"/>
      <c r="I96" s="196"/>
      <c r="J96" s="202"/>
    </row>
    <row r="97" spans="2:10">
      <c r="B97" s="204"/>
      <c r="C97" s="203" t="s">
        <v>228</v>
      </c>
      <c r="D97" s="204"/>
      <c r="E97" s="205">
        <v>57.156915550000072</v>
      </c>
      <c r="F97" s="206">
        <v>107.31133785069035</v>
      </c>
      <c r="G97" s="207">
        <v>57.156915550000072</v>
      </c>
      <c r="H97" s="208"/>
      <c r="I97" s="196"/>
      <c r="J97" s="202"/>
    </row>
    <row r="98" spans="2:10">
      <c r="B98" s="195"/>
      <c r="C98" s="203" t="s">
        <v>229</v>
      </c>
      <c r="D98" s="195"/>
      <c r="E98" s="205">
        <v>54.318371110000129</v>
      </c>
      <c r="F98" s="205">
        <v>107.31133785069035</v>
      </c>
      <c r="G98" s="207">
        <v>54.318371110000129</v>
      </c>
      <c r="H98" s="208"/>
      <c r="I98" s="196"/>
      <c r="J98" s="202"/>
    </row>
    <row r="99" spans="2:10">
      <c r="B99" s="195"/>
      <c r="C99" s="203" t="s">
        <v>230</v>
      </c>
      <c r="D99" s="195"/>
      <c r="E99" s="205">
        <v>55.656618377999621</v>
      </c>
      <c r="F99" s="205">
        <v>107.31133785069035</v>
      </c>
      <c r="G99" s="207">
        <v>55.656618377999621</v>
      </c>
      <c r="H99" s="208"/>
      <c r="I99" s="196"/>
      <c r="J99" s="202"/>
    </row>
    <row r="100" spans="2:10">
      <c r="B100" s="195"/>
      <c r="C100" s="203" t="s">
        <v>231</v>
      </c>
      <c r="D100" s="195"/>
      <c r="E100" s="205">
        <v>39.90473734600004</v>
      </c>
      <c r="F100" s="205">
        <v>107.31133785069035</v>
      </c>
      <c r="G100" s="207">
        <v>39.90473734600004</v>
      </c>
      <c r="H100" s="208"/>
      <c r="I100" s="196"/>
      <c r="J100" s="202"/>
    </row>
    <row r="101" spans="2:10">
      <c r="B101" s="195"/>
      <c r="C101" s="203" t="s">
        <v>232</v>
      </c>
      <c r="D101" s="195"/>
      <c r="E101" s="205">
        <v>44.98466751600003</v>
      </c>
      <c r="F101" s="205">
        <v>107.31133785069035</v>
      </c>
      <c r="G101" s="207">
        <v>44.98466751600003</v>
      </c>
      <c r="H101" s="208"/>
      <c r="I101" s="196"/>
      <c r="J101" s="202"/>
    </row>
    <row r="102" spans="2:10">
      <c r="B102" s="195"/>
      <c r="C102" s="203" t="s">
        <v>233</v>
      </c>
      <c r="D102" s="195"/>
      <c r="E102" s="205">
        <v>52.491749465999824</v>
      </c>
      <c r="F102" s="205">
        <v>107.31133785069035</v>
      </c>
      <c r="G102" s="207">
        <v>52.491749465999824</v>
      </c>
      <c r="H102" s="208"/>
      <c r="I102" s="196"/>
      <c r="J102" s="202"/>
    </row>
    <row r="103" spans="2:10">
      <c r="B103" s="195"/>
      <c r="C103" s="203" t="s">
        <v>234</v>
      </c>
      <c r="D103" s="195"/>
      <c r="E103" s="205">
        <v>85.542420404000197</v>
      </c>
      <c r="F103" s="205">
        <v>107.31133785069035</v>
      </c>
      <c r="G103" s="207">
        <v>85.542420404000197</v>
      </c>
      <c r="H103" s="208"/>
      <c r="I103" s="196"/>
      <c r="J103" s="202"/>
    </row>
    <row r="104" spans="2:10">
      <c r="B104" s="195"/>
      <c r="C104" s="203" t="s">
        <v>235</v>
      </c>
      <c r="D104" s="195"/>
      <c r="E104" s="205">
        <v>57.381332081999481</v>
      </c>
      <c r="F104" s="205">
        <v>107.31133785069035</v>
      </c>
      <c r="G104" s="207">
        <v>57.381332081999481</v>
      </c>
      <c r="H104" s="208"/>
      <c r="I104" s="196"/>
      <c r="J104" s="202"/>
    </row>
    <row r="105" spans="2:10">
      <c r="B105" s="195"/>
      <c r="C105" s="203" t="s">
        <v>236</v>
      </c>
      <c r="D105" s="195"/>
      <c r="E105" s="205">
        <v>93.707607060000697</v>
      </c>
      <c r="F105" s="205">
        <v>107.31133785069035</v>
      </c>
      <c r="G105" s="207">
        <v>93.707607060000697</v>
      </c>
      <c r="H105" s="208"/>
      <c r="I105" s="196"/>
      <c r="J105" s="202"/>
    </row>
    <row r="106" spans="2:10">
      <c r="B106" s="195"/>
      <c r="C106" s="203" t="s">
        <v>237</v>
      </c>
      <c r="D106" s="195"/>
      <c r="E106" s="205">
        <v>162.61234454599966</v>
      </c>
      <c r="F106" s="205">
        <v>107.31133785069035</v>
      </c>
      <c r="G106" s="207">
        <v>107.31133785069035</v>
      </c>
      <c r="H106" s="208"/>
      <c r="I106" s="196"/>
      <c r="J106" s="202"/>
    </row>
    <row r="107" spans="2:10">
      <c r="B107" s="195"/>
      <c r="C107" s="203" t="s">
        <v>238</v>
      </c>
      <c r="D107" s="195"/>
      <c r="E107" s="205">
        <v>74.0387582999996</v>
      </c>
      <c r="F107" s="205">
        <v>107.31133785069035</v>
      </c>
      <c r="G107" s="207">
        <v>74.0387582999996</v>
      </c>
      <c r="H107" s="208"/>
      <c r="I107" s="196" t="s">
        <v>122</v>
      </c>
      <c r="J107" s="202">
        <v>107.31133785069035</v>
      </c>
    </row>
    <row r="108" spans="2:10">
      <c r="B108" s="195"/>
      <c r="C108" s="203" t="s">
        <v>239</v>
      </c>
      <c r="D108" s="195"/>
      <c r="E108" s="205">
        <v>66.372392640000683</v>
      </c>
      <c r="F108" s="205">
        <v>107.31133785069035</v>
      </c>
      <c r="G108" s="207">
        <v>66.372392640000683</v>
      </c>
      <c r="H108" s="208"/>
      <c r="I108" s="196"/>
      <c r="J108" s="202"/>
    </row>
    <row r="109" spans="2:10">
      <c r="B109" s="195"/>
      <c r="C109" s="203" t="s">
        <v>240</v>
      </c>
      <c r="D109" s="195"/>
      <c r="E109" s="205">
        <v>191.96822727199964</v>
      </c>
      <c r="F109" s="205">
        <v>107.31133785069035</v>
      </c>
      <c r="G109" s="207">
        <v>107.31133785069035</v>
      </c>
      <c r="H109" s="208"/>
      <c r="I109" s="196"/>
      <c r="J109" s="202"/>
    </row>
    <row r="110" spans="2:10">
      <c r="B110" s="195"/>
      <c r="C110" s="203" t="s">
        <v>241</v>
      </c>
      <c r="D110" s="195"/>
      <c r="E110" s="205">
        <v>67.443566308000342</v>
      </c>
      <c r="F110" s="205">
        <v>107.31133785069035</v>
      </c>
      <c r="G110" s="207">
        <v>67.443566308000342</v>
      </c>
      <c r="H110" s="208"/>
      <c r="I110" s="196"/>
      <c r="J110" s="202"/>
    </row>
    <row r="111" spans="2:10">
      <c r="B111" s="195"/>
      <c r="C111" s="203" t="s">
        <v>242</v>
      </c>
      <c r="D111" s="195"/>
      <c r="E111" s="205">
        <v>71.798703447999884</v>
      </c>
      <c r="F111" s="205">
        <v>107.31133785069035</v>
      </c>
      <c r="G111" s="207">
        <v>71.798703447999884</v>
      </c>
      <c r="H111" s="208"/>
      <c r="I111" s="196"/>
      <c r="J111" s="202"/>
    </row>
    <row r="112" spans="2:10">
      <c r="B112" s="195"/>
      <c r="C112" s="203" t="s">
        <v>243</v>
      </c>
      <c r="D112" s="195"/>
      <c r="E112" s="205">
        <v>75.64639052800014</v>
      </c>
      <c r="F112" s="205">
        <v>107.31133785069035</v>
      </c>
      <c r="G112" s="207">
        <v>75.64639052800014</v>
      </c>
      <c r="H112" s="208"/>
      <c r="I112" s="196"/>
      <c r="J112" s="202"/>
    </row>
    <row r="113" spans="2:10">
      <c r="B113" s="195"/>
      <c r="C113" s="203" t="s">
        <v>244</v>
      </c>
      <c r="D113" s="195"/>
      <c r="E113" s="205">
        <v>57.76731123799992</v>
      </c>
      <c r="F113" s="205">
        <v>107.31133785069035</v>
      </c>
      <c r="G113" s="207">
        <v>57.76731123799992</v>
      </c>
      <c r="H113" s="208"/>
      <c r="I113" s="196"/>
      <c r="J113" s="202"/>
    </row>
    <row r="114" spans="2:10">
      <c r="B114" s="195"/>
      <c r="C114" s="203" t="s">
        <v>245</v>
      </c>
      <c r="D114" s="195"/>
      <c r="E114" s="205">
        <v>47.559131131999699</v>
      </c>
      <c r="F114" s="205">
        <v>107.31133785069035</v>
      </c>
      <c r="G114" s="207">
        <v>47.559131131999699</v>
      </c>
      <c r="H114" s="208"/>
      <c r="I114" s="196"/>
      <c r="J114" s="202"/>
    </row>
    <row r="115" spans="2:10">
      <c r="B115" s="195"/>
      <c r="C115" s="203" t="s">
        <v>246</v>
      </c>
      <c r="D115" s="195"/>
      <c r="E115" s="205">
        <v>45.512632126000092</v>
      </c>
      <c r="F115" s="205">
        <v>107.31133785069035</v>
      </c>
      <c r="G115" s="207">
        <v>45.512632126000092</v>
      </c>
      <c r="H115" s="208"/>
      <c r="I115" s="196"/>
      <c r="J115" s="202"/>
    </row>
    <row r="116" spans="2:10">
      <c r="B116" s="195"/>
      <c r="C116" s="203" t="s">
        <v>247</v>
      </c>
      <c r="D116" s="195"/>
      <c r="E116" s="205">
        <v>40.99225245999974</v>
      </c>
      <c r="F116" s="205">
        <v>107.31133785069035</v>
      </c>
      <c r="G116" s="207">
        <v>40.99225245999974</v>
      </c>
      <c r="H116" s="208"/>
      <c r="I116" s="196"/>
      <c r="J116" s="202"/>
    </row>
    <row r="117" spans="2:10">
      <c r="B117" s="195"/>
      <c r="C117" s="203" t="s">
        <v>248</v>
      </c>
      <c r="D117" s="195"/>
      <c r="E117" s="205">
        <v>64.456822310000149</v>
      </c>
      <c r="F117" s="205">
        <v>107.31133785069035</v>
      </c>
      <c r="G117" s="207">
        <v>64.456822310000149</v>
      </c>
      <c r="H117" s="208"/>
      <c r="I117" s="196"/>
      <c r="J117" s="202"/>
    </row>
    <row r="118" spans="2:10">
      <c r="B118" s="195"/>
      <c r="C118" s="203" t="s">
        <v>249</v>
      </c>
      <c r="D118" s="195"/>
      <c r="E118" s="205">
        <v>67.479620878000006</v>
      </c>
      <c r="F118" s="205">
        <v>107.31133785069035</v>
      </c>
      <c r="G118" s="207">
        <v>67.479620878000006</v>
      </c>
      <c r="H118" s="208"/>
      <c r="I118" s="196"/>
      <c r="J118" s="202"/>
    </row>
    <row r="119" spans="2:10">
      <c r="B119" s="195"/>
      <c r="C119" s="203" t="s">
        <v>250</v>
      </c>
      <c r="D119" s="195"/>
      <c r="E119" s="205">
        <v>35.134676860000297</v>
      </c>
      <c r="F119" s="205">
        <v>107.31133785069035</v>
      </c>
      <c r="G119" s="207">
        <v>35.134676860000297</v>
      </c>
      <c r="H119" s="208"/>
      <c r="I119" s="196"/>
      <c r="J119" s="202"/>
    </row>
    <row r="120" spans="2:10">
      <c r="B120" s="195"/>
      <c r="C120" s="203" t="s">
        <v>251</v>
      </c>
      <c r="D120" s="195"/>
      <c r="E120" s="205">
        <v>66.537605583999778</v>
      </c>
      <c r="F120" s="205">
        <v>107.31133785069035</v>
      </c>
      <c r="G120" s="207">
        <v>66.537605583999778</v>
      </c>
      <c r="H120" s="208"/>
      <c r="I120" s="196"/>
      <c r="J120" s="202"/>
    </row>
    <row r="121" spans="2:10">
      <c r="B121" s="195"/>
      <c r="C121" s="203" t="s">
        <v>252</v>
      </c>
      <c r="D121" s="195"/>
      <c r="E121" s="205">
        <v>61.304498284000104</v>
      </c>
      <c r="F121" s="205">
        <v>107.31133785069035</v>
      </c>
      <c r="G121" s="207">
        <v>61.304498284000104</v>
      </c>
      <c r="H121" s="208"/>
      <c r="I121" s="196"/>
      <c r="J121" s="202"/>
    </row>
    <row r="122" spans="2:10">
      <c r="B122" s="195"/>
      <c r="C122" s="203" t="s">
        <v>253</v>
      </c>
      <c r="D122" s="195"/>
      <c r="E122" s="205">
        <v>62.03119452999983</v>
      </c>
      <c r="F122" s="205">
        <v>107.31133785069035</v>
      </c>
      <c r="G122" s="207">
        <v>62.03119452999983</v>
      </c>
      <c r="H122" s="208"/>
      <c r="I122" s="196"/>
      <c r="J122" s="202"/>
    </row>
    <row r="123" spans="2:10">
      <c r="B123" s="195"/>
      <c r="C123" s="203" t="s">
        <v>254</v>
      </c>
      <c r="D123" s="195"/>
      <c r="E123" s="205">
        <v>42.572773130000257</v>
      </c>
      <c r="F123" s="205">
        <v>107.31133785069035</v>
      </c>
      <c r="G123" s="207">
        <v>42.572773130000257</v>
      </c>
      <c r="H123" s="208"/>
      <c r="I123" s="196"/>
      <c r="J123" s="202"/>
    </row>
    <row r="124" spans="2:10">
      <c r="B124" s="195" t="s">
        <v>255</v>
      </c>
      <c r="C124" s="203" t="s">
        <v>256</v>
      </c>
      <c r="D124" s="195"/>
      <c r="E124" s="205">
        <v>40.376535897999958</v>
      </c>
      <c r="F124" s="205">
        <v>67.089556183946655</v>
      </c>
      <c r="G124" s="207">
        <v>40.376535897999958</v>
      </c>
      <c r="H124" s="208"/>
      <c r="I124" s="196"/>
      <c r="J124" s="202"/>
    </row>
    <row r="125" spans="2:10">
      <c r="B125" s="195"/>
      <c r="C125" s="203" t="s">
        <v>257</v>
      </c>
      <c r="D125" s="195"/>
      <c r="E125" s="205">
        <v>62.39815031799958</v>
      </c>
      <c r="F125" s="205">
        <v>67.089556183946655</v>
      </c>
      <c r="G125" s="207">
        <v>62.39815031799958</v>
      </c>
      <c r="H125" s="195"/>
      <c r="I125" s="196"/>
      <c r="J125" s="202"/>
    </row>
    <row r="126" spans="2:10">
      <c r="B126" s="204"/>
      <c r="C126" s="209" t="s">
        <v>258</v>
      </c>
      <c r="D126" s="204"/>
      <c r="E126" s="205">
        <v>49.963671258000204</v>
      </c>
      <c r="F126" s="206">
        <v>67.089556183946655</v>
      </c>
      <c r="G126" s="207">
        <v>49.963671258000204</v>
      </c>
      <c r="H126" s="195"/>
      <c r="I126" s="196"/>
      <c r="J126" s="202"/>
    </row>
    <row r="127" spans="2:10">
      <c r="B127" s="195"/>
      <c r="C127" s="203" t="s">
        <v>259</v>
      </c>
      <c r="D127" s="204"/>
      <c r="E127" s="205">
        <v>48.788967280000534</v>
      </c>
      <c r="F127" s="206">
        <v>67.089556183946655</v>
      </c>
      <c r="G127" s="207">
        <v>48.788967280000534</v>
      </c>
      <c r="H127" s="208"/>
      <c r="I127" s="196"/>
      <c r="J127" s="202"/>
    </row>
    <row r="128" spans="2:10">
      <c r="B128" s="204"/>
      <c r="C128" s="203" t="s">
        <v>260</v>
      </c>
      <c r="D128" s="204"/>
      <c r="E128" s="205">
        <v>64.975606035999192</v>
      </c>
      <c r="F128" s="206">
        <v>67.089556183946655</v>
      </c>
      <c r="G128" s="207">
        <v>64.975606035999192</v>
      </c>
      <c r="H128" s="208"/>
      <c r="I128" s="196"/>
      <c r="J128" s="202"/>
    </row>
    <row r="129" spans="2:10">
      <c r="B129" s="195"/>
      <c r="C129" s="203" t="s">
        <v>261</v>
      </c>
      <c r="D129" s="195"/>
      <c r="E129" s="205">
        <v>67.692613684000349</v>
      </c>
      <c r="F129" s="205">
        <v>67.089556183946655</v>
      </c>
      <c r="G129" s="207">
        <v>67.089556183946655</v>
      </c>
      <c r="H129" s="208"/>
      <c r="I129" s="196"/>
      <c r="J129" s="202"/>
    </row>
    <row r="130" spans="2:10">
      <c r="B130" s="195"/>
      <c r="C130" s="203" t="s">
        <v>262</v>
      </c>
      <c r="D130" s="195"/>
      <c r="E130" s="205">
        <v>31.818615683999667</v>
      </c>
      <c r="F130" s="205">
        <v>67.089556183946655</v>
      </c>
      <c r="G130" s="207">
        <v>31.818615683999667</v>
      </c>
      <c r="H130" s="208"/>
      <c r="I130" s="196"/>
      <c r="J130" s="202"/>
    </row>
    <row r="131" spans="2:10">
      <c r="B131" s="195"/>
      <c r="C131" s="203" t="s">
        <v>263</v>
      </c>
      <c r="D131" s="195"/>
      <c r="E131" s="205">
        <v>32.083742932000355</v>
      </c>
      <c r="F131" s="205">
        <v>67.089556183946655</v>
      </c>
      <c r="G131" s="207">
        <v>32.083742932000355</v>
      </c>
      <c r="H131" s="208"/>
      <c r="I131" s="196"/>
      <c r="J131" s="202"/>
    </row>
    <row r="132" spans="2:10">
      <c r="B132" s="195"/>
      <c r="C132" s="203" t="s">
        <v>264</v>
      </c>
      <c r="D132" s="195"/>
      <c r="E132" s="205">
        <v>34.522308751999724</v>
      </c>
      <c r="F132" s="205">
        <v>67.089556183946655</v>
      </c>
      <c r="G132" s="207">
        <v>34.522308751999724</v>
      </c>
      <c r="H132" s="208"/>
      <c r="I132" s="196"/>
      <c r="J132" s="202"/>
    </row>
    <row r="133" spans="2:10">
      <c r="B133" s="195"/>
      <c r="C133" s="203" t="s">
        <v>265</v>
      </c>
      <c r="D133" s="195"/>
      <c r="E133" s="205">
        <v>43.637513102000021</v>
      </c>
      <c r="F133" s="205">
        <v>67.089556183946655</v>
      </c>
      <c r="G133" s="207">
        <v>43.637513102000021</v>
      </c>
      <c r="H133" s="208"/>
      <c r="I133" s="196"/>
      <c r="J133" s="202"/>
    </row>
    <row r="134" spans="2:10">
      <c r="B134" s="195"/>
      <c r="C134" s="203" t="s">
        <v>266</v>
      </c>
      <c r="D134" s="195"/>
      <c r="E134" s="205">
        <v>55.615623654000096</v>
      </c>
      <c r="F134" s="205">
        <v>67.089556183946655</v>
      </c>
      <c r="G134" s="207">
        <v>55.615623654000096</v>
      </c>
      <c r="H134" s="208"/>
      <c r="I134" s="196"/>
      <c r="J134" s="202"/>
    </row>
    <row r="135" spans="2:10">
      <c r="B135" s="195"/>
      <c r="C135" s="203" t="s">
        <v>267</v>
      </c>
      <c r="D135" s="195"/>
      <c r="E135" s="205">
        <v>32.364342644000189</v>
      </c>
      <c r="F135" s="205">
        <v>67.089556183946655</v>
      </c>
      <c r="G135" s="207">
        <v>32.364342644000189</v>
      </c>
      <c r="H135" s="208"/>
      <c r="I135" s="196"/>
      <c r="J135" s="202"/>
    </row>
    <row r="136" spans="2:10">
      <c r="B136" s="195"/>
      <c r="C136" s="203" t="s">
        <v>268</v>
      </c>
      <c r="D136" s="195"/>
      <c r="E136" s="205">
        <v>25.492739110000336</v>
      </c>
      <c r="F136" s="205">
        <v>67.089556183946655</v>
      </c>
      <c r="G136" s="207">
        <v>25.492739110000336</v>
      </c>
      <c r="H136" s="208"/>
      <c r="I136" s="196"/>
      <c r="J136" s="202"/>
    </row>
    <row r="137" spans="2:10">
      <c r="B137" s="195"/>
      <c r="C137" s="203" t="s">
        <v>269</v>
      </c>
      <c r="D137" s="195"/>
      <c r="E137" s="205">
        <v>47.710623641999568</v>
      </c>
      <c r="F137" s="205">
        <v>67.089556183946655</v>
      </c>
      <c r="G137" s="207">
        <v>47.710623641999568</v>
      </c>
      <c r="H137" s="208"/>
      <c r="I137" s="196"/>
      <c r="J137" s="202"/>
    </row>
    <row r="138" spans="2:10">
      <c r="B138" s="195"/>
      <c r="C138" s="203" t="s">
        <v>270</v>
      </c>
      <c r="D138" s="195"/>
      <c r="E138" s="205">
        <v>18.72301255599961</v>
      </c>
      <c r="F138" s="205">
        <v>67.089556183946655</v>
      </c>
      <c r="G138" s="207">
        <v>18.72301255599961</v>
      </c>
      <c r="H138" s="208"/>
      <c r="I138" s="196" t="s">
        <v>124</v>
      </c>
      <c r="J138" s="202">
        <v>67.089556183946655</v>
      </c>
    </row>
    <row r="139" spans="2:10">
      <c r="B139" s="195"/>
      <c r="C139" s="203" t="s">
        <v>271</v>
      </c>
      <c r="D139" s="195"/>
      <c r="E139" s="205">
        <v>4.855308974000045</v>
      </c>
      <c r="F139" s="205">
        <v>67.089556183946655</v>
      </c>
      <c r="G139" s="207">
        <v>4.855308974000045</v>
      </c>
      <c r="H139" s="208"/>
      <c r="I139" s="196"/>
      <c r="J139" s="202"/>
    </row>
    <row r="140" spans="2:10">
      <c r="B140" s="195"/>
      <c r="C140" s="203" t="s">
        <v>272</v>
      </c>
      <c r="D140" s="195"/>
      <c r="E140" s="205">
        <v>42.875751320000482</v>
      </c>
      <c r="F140" s="205">
        <v>67.089556183946655</v>
      </c>
      <c r="G140" s="207">
        <v>42.875751320000482</v>
      </c>
      <c r="H140" s="208"/>
      <c r="I140" s="196"/>
      <c r="J140" s="202"/>
    </row>
    <row r="141" spans="2:10">
      <c r="B141" s="195"/>
      <c r="C141" s="203" t="s">
        <v>273</v>
      </c>
      <c r="D141" s="195"/>
      <c r="E141" s="205">
        <v>30.117699382000385</v>
      </c>
      <c r="F141" s="205">
        <v>67.089556183946655</v>
      </c>
      <c r="G141" s="207">
        <v>30.117699382000385</v>
      </c>
      <c r="H141" s="208"/>
      <c r="I141" s="196"/>
      <c r="J141" s="202"/>
    </row>
    <row r="142" spans="2:10">
      <c r="B142" s="195"/>
      <c r="C142" s="203" t="s">
        <v>274</v>
      </c>
      <c r="D142" s="195"/>
      <c r="E142" s="205">
        <v>28.704467371999961</v>
      </c>
      <c r="F142" s="205">
        <v>67.089556183946655</v>
      </c>
      <c r="G142" s="207">
        <v>28.704467371999961</v>
      </c>
      <c r="H142" s="208"/>
      <c r="I142" s="196"/>
      <c r="J142" s="202"/>
    </row>
    <row r="143" spans="2:10">
      <c r="B143" s="195"/>
      <c r="C143" s="203" t="s">
        <v>275</v>
      </c>
      <c r="D143" s="195"/>
      <c r="E143" s="205">
        <v>16.375677109999462</v>
      </c>
      <c r="F143" s="205">
        <v>67.089556183946655</v>
      </c>
      <c r="G143" s="207">
        <v>16.375677109999462</v>
      </c>
      <c r="H143" s="208"/>
      <c r="I143" s="196"/>
      <c r="J143" s="202"/>
    </row>
    <row r="144" spans="2:10">
      <c r="B144" s="195"/>
      <c r="C144" s="203" t="s">
        <v>276</v>
      </c>
      <c r="D144" s="195"/>
      <c r="E144" s="205">
        <v>42.369094168000089</v>
      </c>
      <c r="F144" s="205">
        <v>67.089556183946655</v>
      </c>
      <c r="G144" s="207">
        <v>42.369094168000089</v>
      </c>
      <c r="H144" s="208"/>
      <c r="I144" s="196"/>
      <c r="J144" s="202"/>
    </row>
    <row r="145" spans="2:10">
      <c r="B145" s="195"/>
      <c r="C145" s="203" t="s">
        <v>277</v>
      </c>
      <c r="D145" s="195"/>
      <c r="E145" s="205">
        <v>25.263739727999798</v>
      </c>
      <c r="F145" s="205">
        <v>67.089556183946655</v>
      </c>
      <c r="G145" s="207">
        <v>25.263739727999798</v>
      </c>
      <c r="H145" s="208"/>
      <c r="I145" s="196"/>
      <c r="J145" s="202"/>
    </row>
    <row r="146" spans="2:10">
      <c r="B146" s="195"/>
      <c r="C146" s="203" t="s">
        <v>278</v>
      </c>
      <c r="D146" s="195"/>
      <c r="E146" s="205">
        <v>16.768126220000116</v>
      </c>
      <c r="F146" s="205">
        <v>67.089556183946655</v>
      </c>
      <c r="G146" s="207">
        <v>16.768126220000116</v>
      </c>
      <c r="H146" s="208"/>
      <c r="I146" s="196"/>
      <c r="J146" s="202"/>
    </row>
    <row r="147" spans="2:10">
      <c r="B147" s="195"/>
      <c r="C147" s="203" t="s">
        <v>279</v>
      </c>
      <c r="D147" s="195"/>
      <c r="E147" s="205">
        <v>24.697495263999787</v>
      </c>
      <c r="F147" s="205">
        <v>67.089556183946655</v>
      </c>
      <c r="G147" s="207">
        <v>24.697495263999787</v>
      </c>
      <c r="H147" s="208"/>
      <c r="I147" s="196"/>
      <c r="J147" s="202"/>
    </row>
    <row r="148" spans="2:10">
      <c r="B148" s="195"/>
      <c r="C148" s="203" t="s">
        <v>280</v>
      </c>
      <c r="D148" s="195"/>
      <c r="E148" s="205">
        <v>23.064919642000088</v>
      </c>
      <c r="F148" s="205">
        <v>67.089556183946655</v>
      </c>
      <c r="G148" s="207">
        <v>23.064919642000088</v>
      </c>
      <c r="H148" s="208"/>
      <c r="I148" s="196"/>
      <c r="J148" s="202"/>
    </row>
    <row r="149" spans="2:10">
      <c r="B149" s="195"/>
      <c r="C149" s="203" t="s">
        <v>281</v>
      </c>
      <c r="D149" s="195"/>
      <c r="E149" s="205">
        <v>20.269577129999934</v>
      </c>
      <c r="F149" s="205">
        <v>67.089556183946655</v>
      </c>
      <c r="G149" s="207">
        <v>20.269577129999934</v>
      </c>
      <c r="H149" s="208"/>
      <c r="I149" s="196"/>
      <c r="J149" s="202"/>
    </row>
    <row r="150" spans="2:10">
      <c r="B150" s="195"/>
      <c r="C150" s="203" t="s">
        <v>282</v>
      </c>
      <c r="D150" s="195"/>
      <c r="E150" s="205">
        <v>29.316554212000717</v>
      </c>
      <c r="F150" s="205">
        <v>67.089556183946655</v>
      </c>
      <c r="G150" s="207">
        <v>29.316554212000717</v>
      </c>
      <c r="H150" s="208"/>
      <c r="I150" s="196"/>
      <c r="J150" s="202"/>
    </row>
    <row r="151" spans="2:10">
      <c r="B151" s="195"/>
      <c r="C151" s="203" t="s">
        <v>283</v>
      </c>
      <c r="D151" s="195"/>
      <c r="E151" s="205">
        <v>34.744246739999923</v>
      </c>
      <c r="F151" s="205">
        <v>67.089556183946655</v>
      </c>
      <c r="G151" s="207">
        <v>34.744246739999923</v>
      </c>
      <c r="H151" s="208"/>
      <c r="I151" s="196"/>
      <c r="J151" s="202"/>
    </row>
    <row r="152" spans="2:10">
      <c r="B152" s="195"/>
      <c r="C152" s="203" t="s">
        <v>284</v>
      </c>
      <c r="D152" s="195"/>
      <c r="E152" s="205">
        <v>31.417335347999586</v>
      </c>
      <c r="F152" s="205">
        <v>67.089556183946655</v>
      </c>
      <c r="G152" s="207">
        <v>31.417335347999586</v>
      </c>
      <c r="H152" s="208"/>
      <c r="I152" s="196"/>
      <c r="J152" s="202"/>
    </row>
    <row r="153" spans="2:10">
      <c r="B153" s="195"/>
      <c r="C153" s="203" t="s">
        <v>285</v>
      </c>
      <c r="D153" s="195"/>
      <c r="E153" s="205">
        <v>47.25711161599979</v>
      </c>
      <c r="F153" s="205">
        <v>67.089556183946655</v>
      </c>
      <c r="G153" s="207">
        <v>47.25711161599979</v>
      </c>
      <c r="H153" s="208"/>
      <c r="I153" s="196"/>
      <c r="J153" s="202"/>
    </row>
    <row r="154" spans="2:10">
      <c r="B154" s="195" t="s">
        <v>286</v>
      </c>
      <c r="C154" s="203" t="s">
        <v>287</v>
      </c>
      <c r="D154" s="195"/>
      <c r="E154" s="205">
        <v>17.630889559999915</v>
      </c>
      <c r="F154" s="205">
        <v>29.495132564600013</v>
      </c>
      <c r="G154" s="207">
        <v>17.630889559999915</v>
      </c>
      <c r="H154" s="208"/>
      <c r="I154" s="196"/>
      <c r="J154" s="202"/>
    </row>
    <row r="155" spans="2:10">
      <c r="B155" s="195"/>
      <c r="C155" s="203" t="s">
        <v>288</v>
      </c>
      <c r="D155" s="195"/>
      <c r="E155" s="205">
        <v>33.042621928000131</v>
      </c>
      <c r="F155" s="205">
        <v>29.495132564600013</v>
      </c>
      <c r="G155" s="207">
        <v>29.495132564600013</v>
      </c>
      <c r="H155" s="208"/>
      <c r="I155" s="196"/>
      <c r="J155" s="202"/>
    </row>
    <row r="156" spans="2:10">
      <c r="B156" s="204"/>
      <c r="C156" s="209" t="s">
        <v>289</v>
      </c>
      <c r="D156" s="204"/>
      <c r="E156" s="205">
        <v>32.464222740000153</v>
      </c>
      <c r="F156" s="206">
        <v>29.495132564600013</v>
      </c>
      <c r="G156" s="207">
        <v>29.495132564600013</v>
      </c>
      <c r="H156" s="195"/>
      <c r="I156" s="196"/>
      <c r="J156" s="202"/>
    </row>
    <row r="157" spans="2:10">
      <c r="B157" s="195"/>
      <c r="C157" s="203" t="s">
        <v>290</v>
      </c>
      <c r="D157" s="204"/>
      <c r="E157" s="205">
        <v>22.375748725999607</v>
      </c>
      <c r="F157" s="206">
        <v>29.495132564600013</v>
      </c>
      <c r="G157" s="207">
        <v>22.375748725999607</v>
      </c>
      <c r="H157" s="208"/>
      <c r="I157" s="196"/>
      <c r="J157" s="202"/>
    </row>
    <row r="158" spans="2:10">
      <c r="B158" s="204"/>
      <c r="C158" s="203" t="s">
        <v>291</v>
      </c>
      <c r="D158" s="204"/>
      <c r="E158" s="205">
        <v>19.180821824000255</v>
      </c>
      <c r="F158" s="206">
        <v>29.495132564600013</v>
      </c>
      <c r="G158" s="207">
        <v>19.180821824000255</v>
      </c>
      <c r="H158" s="208"/>
      <c r="I158" s="196"/>
      <c r="J158" s="202"/>
    </row>
    <row r="159" spans="2:10">
      <c r="B159" s="195"/>
      <c r="C159" s="203" t="s">
        <v>292</v>
      </c>
      <c r="D159" s="195"/>
      <c r="E159" s="205">
        <v>20.96264235000011</v>
      </c>
      <c r="F159" s="205">
        <v>29.495132564600013</v>
      </c>
      <c r="G159" s="207">
        <v>20.96264235000011</v>
      </c>
      <c r="H159" s="208"/>
      <c r="I159" s="196"/>
      <c r="J159" s="202"/>
    </row>
    <row r="160" spans="2:10">
      <c r="B160" s="195"/>
      <c r="C160" s="203" t="s">
        <v>293</v>
      </c>
      <c r="D160" s="195"/>
      <c r="E160" s="205">
        <v>30.075392741999682</v>
      </c>
      <c r="F160" s="205">
        <v>29.495132564600013</v>
      </c>
      <c r="G160" s="207">
        <v>29.495132564600013</v>
      </c>
      <c r="H160" s="208"/>
      <c r="I160" s="196"/>
      <c r="J160" s="202"/>
    </row>
    <row r="161" spans="2:10">
      <c r="B161" s="195"/>
      <c r="C161" s="203" t="s">
        <v>294</v>
      </c>
      <c r="D161" s="195"/>
      <c r="E161" s="205">
        <v>39.072449470000123</v>
      </c>
      <c r="F161" s="205">
        <v>29.495132564600013</v>
      </c>
      <c r="G161" s="207">
        <v>29.495132564600013</v>
      </c>
      <c r="H161" s="208"/>
      <c r="I161" s="196"/>
      <c r="J161" s="202"/>
    </row>
    <row r="162" spans="2:10">
      <c r="B162" s="195"/>
      <c r="C162" s="203" t="s">
        <v>295</v>
      </c>
      <c r="D162" s="195"/>
      <c r="E162" s="205">
        <v>10.452418350000272</v>
      </c>
      <c r="F162" s="205">
        <v>29.495132564600013</v>
      </c>
      <c r="G162" s="207">
        <v>10.452418350000272</v>
      </c>
      <c r="H162" s="208"/>
      <c r="I162" s="196"/>
      <c r="J162" s="202"/>
    </row>
    <row r="163" spans="2:10">
      <c r="B163" s="195"/>
      <c r="C163" s="203" t="s">
        <v>296</v>
      </c>
      <c r="D163" s="195"/>
      <c r="E163" s="205">
        <v>49.714428229999889</v>
      </c>
      <c r="F163" s="205">
        <v>29.495132564600013</v>
      </c>
      <c r="G163" s="207">
        <v>29.495132564600013</v>
      </c>
      <c r="H163" s="208"/>
      <c r="I163" s="196"/>
      <c r="J163" s="202"/>
    </row>
    <row r="164" spans="2:10">
      <c r="B164" s="195"/>
      <c r="C164" s="203" t="s">
        <v>297</v>
      </c>
      <c r="D164" s="195"/>
      <c r="E164" s="205">
        <v>3.5974873880000224</v>
      </c>
      <c r="F164" s="205">
        <v>29.495132564600013</v>
      </c>
      <c r="G164" s="207">
        <v>3.5974873880000224</v>
      </c>
      <c r="H164" s="208"/>
      <c r="I164" s="196"/>
      <c r="J164" s="202"/>
    </row>
    <row r="165" spans="2:10">
      <c r="B165" s="195"/>
      <c r="C165" s="203" t="s">
        <v>298</v>
      </c>
      <c r="D165" s="195"/>
      <c r="E165" s="205">
        <v>25.262630490000021</v>
      </c>
      <c r="F165" s="205">
        <v>29.495132564600013</v>
      </c>
      <c r="G165" s="207">
        <v>25.262630490000021</v>
      </c>
      <c r="H165" s="208"/>
      <c r="I165" s="196"/>
      <c r="J165" s="202"/>
    </row>
    <row r="166" spans="2:10">
      <c r="B166" s="195"/>
      <c r="C166" s="203" t="s">
        <v>299</v>
      </c>
      <c r="D166" s="195"/>
      <c r="E166" s="205">
        <v>16.863148058000085</v>
      </c>
      <c r="F166" s="205">
        <v>29.495132564600013</v>
      </c>
      <c r="G166" s="207">
        <v>16.863148058000085</v>
      </c>
      <c r="H166" s="208"/>
      <c r="I166" s="196"/>
      <c r="J166" s="202"/>
    </row>
    <row r="167" spans="2:10">
      <c r="B167" s="195"/>
      <c r="C167" s="203" t="s">
        <v>300</v>
      </c>
      <c r="D167" s="195"/>
      <c r="E167" s="205">
        <v>12.64196985199958</v>
      </c>
      <c r="F167" s="205">
        <v>29.495132564600013</v>
      </c>
      <c r="G167" s="207">
        <v>12.64196985199958</v>
      </c>
      <c r="H167" s="208"/>
      <c r="I167" s="196"/>
      <c r="J167" s="202"/>
    </row>
    <row r="168" spans="2:10">
      <c r="B168" s="195"/>
      <c r="C168" s="203" t="s">
        <v>301</v>
      </c>
      <c r="D168" s="195"/>
      <c r="E168" s="205">
        <v>18.813900324000482</v>
      </c>
      <c r="F168" s="205">
        <v>29.495132564600013</v>
      </c>
      <c r="G168" s="207">
        <v>18.813900324000482</v>
      </c>
      <c r="H168" s="208"/>
      <c r="I168" s="196" t="s">
        <v>124</v>
      </c>
      <c r="J168" s="202">
        <v>29.495132564600013</v>
      </c>
    </row>
    <row r="169" spans="2:10">
      <c r="B169" s="195"/>
      <c r="C169" s="203" t="s">
        <v>302</v>
      </c>
      <c r="D169" s="195"/>
      <c r="E169" s="205">
        <v>44.375635526000131</v>
      </c>
      <c r="F169" s="205">
        <v>29.495132564600013</v>
      </c>
      <c r="G169" s="207">
        <v>29.495132564600013</v>
      </c>
      <c r="H169" s="208"/>
      <c r="I169" s="196"/>
      <c r="J169" s="202"/>
    </row>
    <row r="170" spans="2:10">
      <c r="B170" s="195"/>
      <c r="C170" s="203" t="s">
        <v>303</v>
      </c>
      <c r="D170" s="195"/>
      <c r="E170" s="205">
        <v>1.0058903679999991</v>
      </c>
      <c r="F170" s="205">
        <v>29.495132564600013</v>
      </c>
      <c r="G170" s="207">
        <v>1.0058903679999991</v>
      </c>
      <c r="H170" s="208"/>
      <c r="I170" s="196"/>
      <c r="J170" s="202"/>
    </row>
    <row r="171" spans="2:10">
      <c r="B171" s="195"/>
      <c r="C171" s="203" t="s">
        <v>304</v>
      </c>
      <c r="D171" s="195"/>
      <c r="E171" s="205">
        <v>4.4931087440001232</v>
      </c>
      <c r="F171" s="205">
        <v>29.495132564600013</v>
      </c>
      <c r="G171" s="207">
        <v>4.4931087440001232</v>
      </c>
      <c r="H171" s="208"/>
      <c r="I171" s="196"/>
      <c r="J171" s="202"/>
    </row>
    <row r="172" spans="2:10">
      <c r="B172" s="195"/>
      <c r="C172" s="203" t="s">
        <v>305</v>
      </c>
      <c r="D172" s="195"/>
      <c r="E172" s="205">
        <v>16.20269827999968</v>
      </c>
      <c r="F172" s="205">
        <v>29.495132564600013</v>
      </c>
      <c r="G172" s="207">
        <v>16.20269827999968</v>
      </c>
      <c r="H172" s="208"/>
      <c r="I172" s="196"/>
      <c r="J172" s="202"/>
    </row>
    <row r="173" spans="2:10">
      <c r="B173" s="195"/>
      <c r="C173" s="203" t="s">
        <v>306</v>
      </c>
      <c r="D173" s="195"/>
      <c r="E173" s="205">
        <v>8.5069737639999694</v>
      </c>
      <c r="F173" s="205">
        <v>29.495132564600013</v>
      </c>
      <c r="G173" s="207">
        <v>8.5069737639999694</v>
      </c>
      <c r="H173" s="208"/>
      <c r="I173" s="196"/>
      <c r="J173" s="202"/>
    </row>
    <row r="174" spans="2:10">
      <c r="B174" s="195"/>
      <c r="C174" s="203" t="s">
        <v>307</v>
      </c>
      <c r="D174" s="195"/>
      <c r="E174" s="205">
        <v>11.65973510600017</v>
      </c>
      <c r="F174" s="205">
        <v>29.495132564600013</v>
      </c>
      <c r="G174" s="207">
        <v>11.65973510600017</v>
      </c>
      <c r="H174" s="208"/>
      <c r="I174" s="196"/>
      <c r="J174" s="202"/>
    </row>
    <row r="175" spans="2:10">
      <c r="B175" s="195"/>
      <c r="C175" s="203" t="s">
        <v>308</v>
      </c>
      <c r="D175" s="195"/>
      <c r="E175" s="205">
        <v>3.5801353179997135</v>
      </c>
      <c r="F175" s="205">
        <v>29.495132564600013</v>
      </c>
      <c r="G175" s="207">
        <v>3.5801353179997135</v>
      </c>
      <c r="H175" s="208"/>
      <c r="I175" s="196"/>
      <c r="J175" s="202"/>
    </row>
    <row r="176" spans="2:10">
      <c r="B176" s="195"/>
      <c r="C176" s="203" t="s">
        <v>309</v>
      </c>
      <c r="D176" s="195"/>
      <c r="E176" s="205">
        <v>11.501396654000299</v>
      </c>
      <c r="F176" s="205">
        <v>29.495132564600013</v>
      </c>
      <c r="G176" s="207">
        <v>11.501396654000299</v>
      </c>
      <c r="H176" s="208"/>
      <c r="I176" s="196"/>
      <c r="J176" s="202"/>
    </row>
    <row r="177" spans="2:10">
      <c r="B177" s="195"/>
      <c r="C177" s="203" t="s">
        <v>310</v>
      </c>
      <c r="D177" s="195"/>
      <c r="E177" s="205">
        <v>29.826264983999629</v>
      </c>
      <c r="F177" s="205">
        <v>29.495132564600013</v>
      </c>
      <c r="G177" s="207">
        <v>29.495132564600013</v>
      </c>
      <c r="H177" s="208"/>
      <c r="I177" s="196"/>
      <c r="J177" s="202"/>
    </row>
    <row r="178" spans="2:10">
      <c r="B178" s="195"/>
      <c r="C178" s="203" t="s">
        <v>311</v>
      </c>
      <c r="D178" s="195"/>
      <c r="E178" s="205">
        <v>3.1561152319998356</v>
      </c>
      <c r="F178" s="205">
        <v>29.495132564600013</v>
      </c>
      <c r="G178" s="207">
        <v>3.1561152319998356</v>
      </c>
      <c r="H178" s="208"/>
      <c r="I178" s="196"/>
      <c r="J178" s="202"/>
    </row>
    <row r="179" spans="2:10">
      <c r="B179" s="195"/>
      <c r="C179" s="203" t="s">
        <v>312</v>
      </c>
      <c r="D179" s="195"/>
      <c r="E179" s="205">
        <v>8.6868206500006853</v>
      </c>
      <c r="F179" s="205">
        <v>29.495132564600013</v>
      </c>
      <c r="G179" s="207">
        <v>8.6868206500006853</v>
      </c>
      <c r="H179" s="208"/>
      <c r="I179" s="196"/>
      <c r="J179" s="202"/>
    </row>
    <row r="180" spans="2:10">
      <c r="B180" s="195"/>
      <c r="C180" s="203" t="s">
        <v>313</v>
      </c>
      <c r="D180" s="195"/>
      <c r="E180" s="205">
        <v>15.672003331999582</v>
      </c>
      <c r="F180" s="205">
        <v>29.495132564600013</v>
      </c>
      <c r="G180" s="207">
        <v>15.672003331999582</v>
      </c>
      <c r="H180" s="208"/>
      <c r="I180" s="196"/>
      <c r="J180" s="202"/>
    </row>
    <row r="181" spans="2:10">
      <c r="B181" s="195"/>
      <c r="C181" s="203" t="s">
        <v>314</v>
      </c>
      <c r="D181" s="195"/>
      <c r="E181" s="205">
        <v>13.390439215999722</v>
      </c>
      <c r="F181" s="205">
        <v>29.495132564600013</v>
      </c>
      <c r="G181" s="207">
        <v>13.390439215999722</v>
      </c>
      <c r="H181" s="208"/>
      <c r="I181" s="196"/>
      <c r="J181" s="202"/>
    </row>
    <row r="182" spans="2:10">
      <c r="B182" s="195"/>
      <c r="C182" s="203" t="s">
        <v>315</v>
      </c>
      <c r="D182" s="195"/>
      <c r="E182" s="205">
        <v>1.52724735000064</v>
      </c>
      <c r="F182" s="205">
        <v>29.495132564600013</v>
      </c>
      <c r="G182" s="207">
        <v>1.52724735000064</v>
      </c>
      <c r="H182" s="208"/>
      <c r="I182" s="196"/>
      <c r="J182" s="202"/>
    </row>
    <row r="183" spans="2:10">
      <c r="B183" s="195"/>
      <c r="C183" s="203" t="s">
        <v>316</v>
      </c>
      <c r="D183" s="195"/>
      <c r="E183" s="205">
        <v>7.6585041500001028</v>
      </c>
      <c r="F183" s="205">
        <v>29.495132564600013</v>
      </c>
      <c r="G183" s="207">
        <v>7.6585041500001028</v>
      </c>
      <c r="H183" s="208"/>
      <c r="I183" s="196"/>
      <c r="J183" s="202"/>
    </row>
    <row r="184" spans="2:10">
      <c r="B184" s="195"/>
      <c r="C184" s="203" t="s">
        <v>317</v>
      </c>
      <c r="D184" s="195"/>
      <c r="E184" s="205">
        <v>23.753820245999862</v>
      </c>
      <c r="F184" s="205">
        <v>29.495132564600013</v>
      </c>
      <c r="G184" s="207">
        <v>23.753820245999862</v>
      </c>
      <c r="H184" s="208"/>
      <c r="I184" s="196"/>
      <c r="J184" s="202"/>
    </row>
    <row r="185" spans="2:10">
      <c r="B185" s="195" t="s">
        <v>318</v>
      </c>
      <c r="C185" s="203" t="s">
        <v>319</v>
      </c>
      <c r="D185" s="195"/>
      <c r="E185" s="205">
        <v>3.8168256220002226</v>
      </c>
      <c r="F185" s="205">
        <v>18.209588883748388</v>
      </c>
      <c r="G185" s="207">
        <v>3.8168256220002226</v>
      </c>
      <c r="H185" s="208"/>
      <c r="I185" s="196"/>
      <c r="J185" s="202"/>
    </row>
    <row r="186" spans="2:10">
      <c r="B186" s="195"/>
      <c r="C186" s="203" t="s">
        <v>320</v>
      </c>
      <c r="D186" s="195"/>
      <c r="E186" s="205">
        <v>1.4380734259992314</v>
      </c>
      <c r="F186" s="205">
        <v>18.209588883748388</v>
      </c>
      <c r="G186" s="207">
        <v>1.4380734259992314</v>
      </c>
      <c r="H186" s="208"/>
      <c r="I186" s="196"/>
      <c r="J186" s="202"/>
    </row>
    <row r="187" spans="2:10">
      <c r="B187" s="204"/>
      <c r="C187" s="209" t="s">
        <v>321</v>
      </c>
      <c r="D187" s="204"/>
      <c r="E187" s="205">
        <v>2.975847520000082</v>
      </c>
      <c r="F187" s="206">
        <v>18.209588883748388</v>
      </c>
      <c r="G187" s="207">
        <v>2.975847520000082</v>
      </c>
      <c r="H187" s="195"/>
      <c r="I187" s="196"/>
      <c r="J187" s="202"/>
    </row>
    <row r="188" spans="2:10">
      <c r="B188" s="195"/>
      <c r="C188" s="203" t="s">
        <v>322</v>
      </c>
      <c r="D188" s="204"/>
      <c r="E188" s="205">
        <v>4.1446258560001583</v>
      </c>
      <c r="F188" s="206">
        <v>18.209588883748388</v>
      </c>
      <c r="G188" s="207">
        <v>4.1446258560001583</v>
      </c>
      <c r="H188" s="208"/>
      <c r="I188" s="196"/>
      <c r="J188" s="202"/>
    </row>
    <row r="189" spans="2:10">
      <c r="B189" s="204"/>
      <c r="C189" s="203" t="s">
        <v>323</v>
      </c>
      <c r="D189" s="204"/>
      <c r="E189" s="205">
        <v>14.927450494000192</v>
      </c>
      <c r="F189" s="206">
        <v>18.209588883748388</v>
      </c>
      <c r="G189" s="207">
        <v>14.927450494000192</v>
      </c>
      <c r="H189" s="208"/>
      <c r="I189" s="196"/>
      <c r="J189" s="202"/>
    </row>
    <row r="190" spans="2:10">
      <c r="B190" s="195"/>
      <c r="C190" s="203" t="s">
        <v>324</v>
      </c>
      <c r="D190" s="195"/>
      <c r="E190" s="205">
        <v>21.924414267999925</v>
      </c>
      <c r="F190" s="205">
        <v>18.209588883748388</v>
      </c>
      <c r="G190" s="207">
        <v>18.209588883748388</v>
      </c>
      <c r="H190" s="208"/>
      <c r="I190" s="196"/>
      <c r="J190" s="202"/>
    </row>
    <row r="191" spans="2:10">
      <c r="B191" s="195"/>
      <c r="C191" s="203" t="s">
        <v>325</v>
      </c>
      <c r="D191" s="195"/>
      <c r="E191" s="205">
        <v>4.3516992580000657</v>
      </c>
      <c r="F191" s="205">
        <v>18.209588883748388</v>
      </c>
      <c r="G191" s="207">
        <v>4.3516992580000657</v>
      </c>
      <c r="H191" s="208"/>
      <c r="I191" s="196"/>
      <c r="J191" s="202"/>
    </row>
    <row r="192" spans="2:10">
      <c r="B192" s="195"/>
      <c r="C192" s="203" t="s">
        <v>326</v>
      </c>
      <c r="D192" s="195"/>
      <c r="E192" s="205">
        <v>4.9573860239996579</v>
      </c>
      <c r="F192" s="205">
        <v>18.209588883748388</v>
      </c>
      <c r="G192" s="207">
        <v>4.9573860239996579</v>
      </c>
      <c r="H192" s="208"/>
      <c r="I192" s="196"/>
      <c r="J192" s="202"/>
    </row>
    <row r="193" spans="2:10">
      <c r="B193" s="195"/>
      <c r="C193" s="203" t="s">
        <v>327</v>
      </c>
      <c r="D193" s="195"/>
      <c r="E193" s="205">
        <v>7.6060317239999868</v>
      </c>
      <c r="F193" s="205">
        <v>18.209588883748388</v>
      </c>
      <c r="G193" s="207">
        <v>7.6060317239999868</v>
      </c>
      <c r="H193" s="208"/>
      <c r="I193" s="196"/>
      <c r="J193" s="202"/>
    </row>
    <row r="194" spans="2:10">
      <c r="B194" s="195"/>
      <c r="C194" s="203" t="s">
        <v>328</v>
      </c>
      <c r="D194" s="195"/>
      <c r="E194" s="205">
        <v>11.689617402</v>
      </c>
      <c r="F194" s="205">
        <v>18.209588883748388</v>
      </c>
      <c r="G194" s="207">
        <v>11.689617402</v>
      </c>
      <c r="H194" s="208"/>
      <c r="I194" s="196"/>
      <c r="J194" s="202"/>
    </row>
    <row r="195" spans="2:10">
      <c r="B195" s="195"/>
      <c r="C195" s="203" t="s">
        <v>329</v>
      </c>
      <c r="D195" s="195"/>
      <c r="E195" s="205">
        <v>5.4022796820006693</v>
      </c>
      <c r="F195" s="205">
        <v>18.209588883748388</v>
      </c>
      <c r="G195" s="207">
        <v>5.4022796820006693</v>
      </c>
      <c r="H195" s="208"/>
      <c r="I195" s="196"/>
      <c r="J195" s="202"/>
    </row>
    <row r="196" spans="2:10">
      <c r="B196" s="195"/>
      <c r="C196" s="203" t="s">
        <v>330</v>
      </c>
      <c r="D196" s="195"/>
      <c r="E196" s="205">
        <v>16.487690755999655</v>
      </c>
      <c r="F196" s="205">
        <v>18.209588883748388</v>
      </c>
      <c r="G196" s="207">
        <v>16.487690755999655</v>
      </c>
      <c r="H196" s="208"/>
      <c r="I196" s="196"/>
      <c r="J196" s="202"/>
    </row>
    <row r="197" spans="2:10">
      <c r="B197" s="195"/>
      <c r="C197" s="203" t="s">
        <v>331</v>
      </c>
      <c r="D197" s="195"/>
      <c r="E197" s="205">
        <v>7.0919091539998513</v>
      </c>
      <c r="F197" s="205">
        <v>18.209588883748388</v>
      </c>
      <c r="G197" s="207">
        <v>7.0919091539998513</v>
      </c>
      <c r="H197" s="208"/>
      <c r="I197" s="196"/>
      <c r="J197" s="202"/>
    </row>
    <row r="198" spans="2:10">
      <c r="B198" s="195"/>
      <c r="C198" s="203" t="s">
        <v>332</v>
      </c>
      <c r="D198" s="195"/>
      <c r="E198" s="205">
        <v>3.661566798000119</v>
      </c>
      <c r="F198" s="205">
        <v>18.209588883748388</v>
      </c>
      <c r="G198" s="207">
        <v>3.661566798000119</v>
      </c>
      <c r="H198" s="208"/>
      <c r="I198" s="196"/>
      <c r="J198" s="202"/>
    </row>
    <row r="199" spans="2:10">
      <c r="B199" s="195"/>
      <c r="C199" s="203" t="s">
        <v>333</v>
      </c>
      <c r="D199" s="195"/>
      <c r="E199" s="205">
        <v>10.475100337999793</v>
      </c>
      <c r="F199" s="205">
        <v>18.209588883748388</v>
      </c>
      <c r="G199" s="207">
        <v>10.475100337999793</v>
      </c>
      <c r="H199" s="208"/>
      <c r="I199" s="196" t="s">
        <v>123</v>
      </c>
      <c r="J199" s="202">
        <v>18.209588883748388</v>
      </c>
    </row>
    <row r="200" spans="2:10">
      <c r="B200" s="195"/>
      <c r="C200" s="203" t="s">
        <v>334</v>
      </c>
      <c r="D200" s="195"/>
      <c r="E200" s="205">
        <v>3.1593870580005476</v>
      </c>
      <c r="F200" s="205">
        <v>18.209588883748388</v>
      </c>
      <c r="G200" s="207">
        <v>3.1593870580005476</v>
      </c>
      <c r="H200" s="208"/>
      <c r="I200" s="196"/>
      <c r="J200" s="202"/>
    </row>
    <row r="201" spans="2:10">
      <c r="B201" s="195"/>
      <c r="C201" s="203" t="s">
        <v>335</v>
      </c>
      <c r="D201" s="195"/>
      <c r="E201" s="205">
        <v>0.45896479200006796</v>
      </c>
      <c r="F201" s="205">
        <v>18.209588883748388</v>
      </c>
      <c r="G201" s="207">
        <v>0.45896479200006796</v>
      </c>
      <c r="H201" s="208"/>
      <c r="I201" s="196"/>
      <c r="J201" s="202"/>
    </row>
    <row r="202" spans="2:10">
      <c r="B202" s="195"/>
      <c r="C202" s="203" t="s">
        <v>336</v>
      </c>
      <c r="D202" s="195"/>
      <c r="E202" s="205">
        <v>9.4797988639998785</v>
      </c>
      <c r="F202" s="205">
        <v>18.209588883748388</v>
      </c>
      <c r="G202" s="207">
        <v>9.4797988639998785</v>
      </c>
      <c r="H202" s="208"/>
      <c r="I202" s="196"/>
      <c r="J202" s="202"/>
    </row>
    <row r="203" spans="2:10">
      <c r="B203" s="195"/>
      <c r="C203" s="203" t="s">
        <v>337</v>
      </c>
      <c r="D203" s="195"/>
      <c r="E203" s="205">
        <v>7.8928468739995994</v>
      </c>
      <c r="F203" s="205">
        <v>18.209588883748388</v>
      </c>
      <c r="G203" s="207">
        <v>7.8928468739995994</v>
      </c>
      <c r="H203" s="208"/>
      <c r="I203" s="196"/>
      <c r="J203" s="202"/>
    </row>
    <row r="204" spans="2:10">
      <c r="B204" s="195"/>
      <c r="C204" s="203" t="s">
        <v>338</v>
      </c>
      <c r="D204" s="195"/>
      <c r="E204" s="205">
        <v>12.568396003999778</v>
      </c>
      <c r="F204" s="205">
        <v>18.209588883748388</v>
      </c>
      <c r="G204" s="207">
        <v>12.568396003999778</v>
      </c>
      <c r="H204" s="208"/>
      <c r="I204" s="196"/>
      <c r="J204" s="202"/>
    </row>
    <row r="205" spans="2:10">
      <c r="B205" s="195"/>
      <c r="C205" s="203" t="s">
        <v>339</v>
      </c>
      <c r="D205" s="195"/>
      <c r="E205" s="205">
        <v>5.658252427999896</v>
      </c>
      <c r="F205" s="205">
        <v>18.209588883748388</v>
      </c>
      <c r="G205" s="207">
        <v>5.658252427999896</v>
      </c>
      <c r="H205" s="208"/>
      <c r="I205" s="196"/>
      <c r="J205" s="202"/>
    </row>
    <row r="206" spans="2:10">
      <c r="B206" s="195"/>
      <c r="C206" s="203" t="s">
        <v>340</v>
      </c>
      <c r="D206" s="195"/>
      <c r="E206" s="205">
        <v>4.5894439959999778</v>
      </c>
      <c r="F206" s="205">
        <v>18.209588883748388</v>
      </c>
      <c r="G206" s="207">
        <v>4.5894439959999778</v>
      </c>
      <c r="H206" s="208"/>
      <c r="I206" s="196"/>
      <c r="J206" s="202"/>
    </row>
    <row r="207" spans="2:10">
      <c r="B207" s="195"/>
      <c r="C207" s="203" t="s">
        <v>341</v>
      </c>
      <c r="D207" s="195"/>
      <c r="E207" s="205">
        <v>2.9210418860007135</v>
      </c>
      <c r="F207" s="205">
        <v>18.209588883748388</v>
      </c>
      <c r="G207" s="207">
        <v>2.9210418860007135</v>
      </c>
      <c r="H207" s="208"/>
      <c r="I207" s="196"/>
      <c r="J207" s="202"/>
    </row>
    <row r="208" spans="2:10">
      <c r="B208" s="195"/>
      <c r="C208" s="203" t="s">
        <v>342</v>
      </c>
      <c r="D208" s="195"/>
      <c r="E208" s="205">
        <v>4.626087771999992</v>
      </c>
      <c r="F208" s="205">
        <v>18.209588883748388</v>
      </c>
      <c r="G208" s="207">
        <v>4.626087771999992</v>
      </c>
      <c r="H208" s="208"/>
      <c r="I208" s="196"/>
      <c r="J208" s="202"/>
    </row>
    <row r="209" spans="2:10">
      <c r="B209" s="195"/>
      <c r="C209" s="203" t="s">
        <v>343</v>
      </c>
      <c r="D209" s="195"/>
      <c r="E209" s="205">
        <v>6.1624998199996499</v>
      </c>
      <c r="F209" s="205">
        <v>18.209588883748388</v>
      </c>
      <c r="G209" s="207">
        <v>6.1624998199996499</v>
      </c>
      <c r="H209" s="208"/>
      <c r="I209" s="196"/>
      <c r="J209" s="202"/>
    </row>
    <row r="210" spans="2:10">
      <c r="B210" s="195"/>
      <c r="C210" s="203" t="s">
        <v>344</v>
      </c>
      <c r="D210" s="195"/>
      <c r="E210" s="205">
        <v>1.9062715880004926</v>
      </c>
      <c r="F210" s="205">
        <v>18.209588883748388</v>
      </c>
      <c r="G210" s="207">
        <v>1.9062715880004926</v>
      </c>
      <c r="H210" s="208"/>
      <c r="I210" s="196"/>
      <c r="J210" s="202"/>
    </row>
    <row r="211" spans="2:10">
      <c r="B211" s="195"/>
      <c r="C211" s="203" t="s">
        <v>345</v>
      </c>
      <c r="D211" s="195"/>
      <c r="E211" s="205">
        <v>21.763451713999657</v>
      </c>
      <c r="F211" s="205">
        <v>18.209588883748388</v>
      </c>
      <c r="G211" s="207">
        <v>18.209588883748388</v>
      </c>
      <c r="H211" s="208"/>
      <c r="I211" s="196"/>
      <c r="J211" s="202"/>
    </row>
    <row r="212" spans="2:10">
      <c r="B212" s="195"/>
      <c r="C212" s="203" t="s">
        <v>346</v>
      </c>
      <c r="D212" s="195"/>
      <c r="E212" s="205">
        <v>1.9350464739997406</v>
      </c>
      <c r="F212" s="205">
        <v>18.209588883748388</v>
      </c>
      <c r="G212" s="207">
        <v>1.9350464739997406</v>
      </c>
      <c r="H212" s="208"/>
      <c r="I212" s="196"/>
      <c r="J212" s="202"/>
    </row>
    <row r="213" spans="2:10">
      <c r="B213" s="195"/>
      <c r="C213" s="203" t="s">
        <v>347</v>
      </c>
      <c r="D213" s="195"/>
      <c r="E213" s="205">
        <v>20.435218976000037</v>
      </c>
      <c r="F213" s="205">
        <v>18.209588883748388</v>
      </c>
      <c r="G213" s="207">
        <v>18.209588883748388</v>
      </c>
      <c r="H213" s="208"/>
      <c r="I213" s="196"/>
      <c r="J213" s="202"/>
    </row>
    <row r="214" spans="2:10">
      <c r="B214" s="195"/>
      <c r="C214" s="203" t="s">
        <v>348</v>
      </c>
      <c r="D214" s="195"/>
      <c r="E214" s="205">
        <v>17.370576209999832</v>
      </c>
      <c r="F214" s="205">
        <v>18.209588883748388</v>
      </c>
      <c r="G214" s="207">
        <v>17.370576209999832</v>
      </c>
      <c r="H214" s="208"/>
      <c r="I214" s="196"/>
      <c r="J214" s="202"/>
    </row>
    <row r="215" spans="2:10">
      <c r="B215" s="195"/>
      <c r="C215" s="203" t="s">
        <v>349</v>
      </c>
      <c r="D215" s="195"/>
      <c r="E215" s="205">
        <v>10.939863956000016</v>
      </c>
      <c r="F215" s="205">
        <v>18.209588883748388</v>
      </c>
      <c r="G215" s="207">
        <v>10.939863956000016</v>
      </c>
      <c r="H215" s="208"/>
      <c r="I215" s="196"/>
      <c r="J215" s="202"/>
    </row>
    <row r="216" spans="2:10">
      <c r="B216" s="195" t="s">
        <v>350</v>
      </c>
      <c r="C216" s="203" t="s">
        <v>351</v>
      </c>
      <c r="D216" s="195"/>
      <c r="E216" s="205">
        <v>8.206970124000323</v>
      </c>
      <c r="F216" s="205">
        <v>23.816136999456674</v>
      </c>
      <c r="G216" s="207">
        <v>8.206970124000323</v>
      </c>
      <c r="H216" s="208"/>
      <c r="I216" s="196"/>
      <c r="J216" s="202"/>
    </row>
    <row r="217" spans="2:10">
      <c r="B217" s="204"/>
      <c r="C217" s="209" t="s">
        <v>352</v>
      </c>
      <c r="D217" s="204"/>
      <c r="E217" s="205">
        <v>18.052470175999915</v>
      </c>
      <c r="F217" s="206">
        <v>23.816136999456674</v>
      </c>
      <c r="G217" s="207">
        <v>18.052470175999915</v>
      </c>
      <c r="H217" s="195"/>
      <c r="I217" s="196"/>
      <c r="J217" s="202"/>
    </row>
    <row r="218" spans="2:10">
      <c r="B218" s="204"/>
      <c r="C218" s="209" t="s">
        <v>353</v>
      </c>
      <c r="D218" s="204"/>
      <c r="E218" s="205">
        <v>10.010554954000334</v>
      </c>
      <c r="F218" s="206">
        <v>23.816136999456674</v>
      </c>
      <c r="G218" s="207">
        <v>10.010554954000334</v>
      </c>
      <c r="H218" s="195"/>
      <c r="I218" s="196"/>
      <c r="J218" s="202"/>
    </row>
    <row r="219" spans="2:10">
      <c r="B219" s="195"/>
      <c r="C219" s="203" t="s">
        <v>354</v>
      </c>
      <c r="D219" s="204"/>
      <c r="E219" s="206">
        <v>12.942998063999433</v>
      </c>
      <c r="F219" s="206">
        <v>23.816136999456674</v>
      </c>
      <c r="G219" s="207">
        <v>12.942998063999433</v>
      </c>
      <c r="H219" s="208"/>
      <c r="I219" s="196"/>
      <c r="J219" s="202"/>
    </row>
    <row r="220" spans="2:10">
      <c r="B220" s="204"/>
      <c r="C220" s="203" t="s">
        <v>355</v>
      </c>
      <c r="D220" s="204"/>
      <c r="E220" s="206">
        <v>9.2383161040006758</v>
      </c>
      <c r="F220" s="206">
        <v>23.816136999456674</v>
      </c>
      <c r="G220" s="207">
        <v>9.2383161040006758</v>
      </c>
      <c r="H220" s="208"/>
      <c r="I220" s="196"/>
      <c r="J220" s="202"/>
    </row>
    <row r="221" spans="2:10">
      <c r="B221" s="195"/>
      <c r="C221" s="203" t="s">
        <v>356</v>
      </c>
      <c r="D221" s="195"/>
      <c r="E221" s="206">
        <v>5.956177771999533</v>
      </c>
      <c r="F221" s="205">
        <v>23.816136999456674</v>
      </c>
      <c r="G221" s="207">
        <v>5.956177771999533</v>
      </c>
      <c r="H221" s="208"/>
      <c r="I221" s="196"/>
      <c r="J221" s="202"/>
    </row>
    <row r="222" spans="2:10">
      <c r="B222" s="195"/>
      <c r="C222" s="203" t="s">
        <v>357</v>
      </c>
      <c r="D222" s="195"/>
      <c r="E222" s="206">
        <v>8.1167387440001608</v>
      </c>
      <c r="F222" s="205">
        <v>23.816136999456674</v>
      </c>
      <c r="G222" s="207">
        <v>8.1167387440001608</v>
      </c>
      <c r="H222" s="208"/>
      <c r="I222" s="196"/>
      <c r="J222" s="202"/>
    </row>
    <row r="223" spans="2:10">
      <c r="B223" s="195"/>
      <c r="C223" s="203" t="s">
        <v>358</v>
      </c>
      <c r="D223" s="195"/>
      <c r="E223" s="206">
        <v>12.103987826000184</v>
      </c>
      <c r="F223" s="205">
        <v>23.816136999456674</v>
      </c>
      <c r="G223" s="207">
        <v>12.103987826000184</v>
      </c>
      <c r="H223" s="208"/>
      <c r="I223" s="196"/>
      <c r="J223" s="202"/>
    </row>
    <row r="224" spans="2:10">
      <c r="B224" s="195"/>
      <c r="C224" s="203" t="s">
        <v>359</v>
      </c>
      <c r="D224" s="195"/>
      <c r="E224" s="206">
        <v>16.91100437399945</v>
      </c>
      <c r="F224" s="205">
        <v>23.816136999456674</v>
      </c>
      <c r="G224" s="207">
        <v>16.91100437399945</v>
      </c>
      <c r="H224" s="208"/>
      <c r="I224" s="196"/>
      <c r="J224" s="202"/>
    </row>
    <row r="225" spans="2:10">
      <c r="B225" s="195"/>
      <c r="C225" s="203" t="s">
        <v>360</v>
      </c>
      <c r="D225" s="195"/>
      <c r="E225" s="206">
        <v>30.780945924000033</v>
      </c>
      <c r="F225" s="205">
        <v>23.816136999456674</v>
      </c>
      <c r="G225" s="207">
        <v>23.816136999456674</v>
      </c>
      <c r="H225" s="208"/>
      <c r="I225" s="196"/>
      <c r="J225" s="202"/>
    </row>
    <row r="226" spans="2:10">
      <c r="B226" s="195"/>
      <c r="C226" s="203" t="s">
        <v>361</v>
      </c>
      <c r="D226" s="195"/>
      <c r="E226" s="206">
        <v>9.2367546279999591</v>
      </c>
      <c r="F226" s="205">
        <v>23.816136999456674</v>
      </c>
      <c r="G226" s="207">
        <v>9.2367546279999591</v>
      </c>
      <c r="H226" s="208"/>
      <c r="I226" s="196"/>
      <c r="J226" s="202"/>
    </row>
    <row r="227" spans="2:10">
      <c r="B227" s="195"/>
      <c r="C227" s="203" t="s">
        <v>362</v>
      </c>
      <c r="D227" s="195"/>
      <c r="E227" s="206">
        <v>2.1625062840003837</v>
      </c>
      <c r="F227" s="205">
        <v>23.816136999456674</v>
      </c>
      <c r="G227" s="207">
        <v>2.1625062840003837</v>
      </c>
      <c r="H227" s="208"/>
      <c r="I227" s="196"/>
      <c r="J227" s="202"/>
    </row>
    <row r="228" spans="2:10">
      <c r="B228" s="195"/>
      <c r="C228" s="203" t="s">
        <v>363</v>
      </c>
      <c r="D228" s="195"/>
      <c r="E228" s="206">
        <v>1.5955005419996415</v>
      </c>
      <c r="F228" s="205">
        <v>23.816136999456674</v>
      </c>
      <c r="G228" s="207">
        <v>1.5955005419996415</v>
      </c>
      <c r="H228" s="208"/>
      <c r="I228" s="196"/>
      <c r="J228" s="202"/>
    </row>
    <row r="229" spans="2:10">
      <c r="B229" s="195"/>
      <c r="C229" s="203" t="s">
        <v>364</v>
      </c>
      <c r="D229" s="195"/>
      <c r="E229" s="206">
        <v>1.929082758000388</v>
      </c>
      <c r="F229" s="205">
        <v>23.816136999456674</v>
      </c>
      <c r="G229" s="207">
        <v>1.929082758000388</v>
      </c>
      <c r="H229" s="208"/>
      <c r="I229" s="196"/>
      <c r="J229" s="202"/>
    </row>
    <row r="230" spans="2:10">
      <c r="B230" s="195"/>
      <c r="C230" s="203" t="s">
        <v>365</v>
      </c>
      <c r="D230" s="195"/>
      <c r="E230" s="206">
        <v>1.4055502099996002</v>
      </c>
      <c r="F230" s="205">
        <v>23.816136999456674</v>
      </c>
      <c r="G230" s="207">
        <v>1.4055502099996002</v>
      </c>
      <c r="H230" s="208"/>
      <c r="I230" s="196" t="s">
        <v>125</v>
      </c>
      <c r="J230" s="202">
        <v>23.816136999456674</v>
      </c>
    </row>
    <row r="231" spans="2:10">
      <c r="B231" s="195"/>
      <c r="C231" s="203" t="s">
        <v>366</v>
      </c>
      <c r="D231" s="195"/>
      <c r="E231" s="206">
        <v>0.36852824000048984</v>
      </c>
      <c r="F231" s="205">
        <v>23.816136999456674</v>
      </c>
      <c r="G231" s="207">
        <v>0.36852824000048984</v>
      </c>
      <c r="H231" s="208"/>
      <c r="I231" s="196"/>
      <c r="J231" s="202"/>
    </row>
    <row r="232" spans="2:10">
      <c r="B232" s="195"/>
      <c r="C232" s="203" t="s">
        <v>367</v>
      </c>
      <c r="D232" s="195"/>
      <c r="E232" s="206">
        <v>12.750772416000249</v>
      </c>
      <c r="F232" s="205">
        <v>23.816136999456674</v>
      </c>
      <c r="G232" s="207">
        <v>12.750772416000249</v>
      </c>
      <c r="H232" s="208"/>
      <c r="I232" s="196"/>
      <c r="J232" s="202"/>
    </row>
    <row r="233" spans="2:10">
      <c r="B233" s="195"/>
      <c r="C233" s="203" t="s">
        <v>368</v>
      </c>
      <c r="D233" s="195"/>
      <c r="E233" s="206">
        <v>13.657197353999779</v>
      </c>
      <c r="F233" s="205">
        <v>23.816136999456674</v>
      </c>
      <c r="G233" s="207">
        <v>13.657197353999779</v>
      </c>
      <c r="H233" s="208"/>
      <c r="I233" s="196"/>
      <c r="J233" s="202"/>
    </row>
    <row r="234" spans="2:10">
      <c r="B234" s="195"/>
      <c r="C234" s="203" t="s">
        <v>369</v>
      </c>
      <c r="D234" s="195"/>
      <c r="E234" s="206">
        <v>7.8491512639997936</v>
      </c>
      <c r="F234" s="205">
        <v>23.816136999456674</v>
      </c>
      <c r="G234" s="207">
        <v>7.8491512639997936</v>
      </c>
      <c r="H234" s="208"/>
      <c r="I234" s="196"/>
      <c r="J234" s="202"/>
    </row>
    <row r="235" spans="2:10">
      <c r="B235" s="195"/>
      <c r="C235" s="203" t="s">
        <v>370</v>
      </c>
      <c r="D235" s="195"/>
      <c r="E235" s="206">
        <v>5.1132767800000929</v>
      </c>
      <c r="F235" s="205">
        <v>23.816136999456674</v>
      </c>
      <c r="G235" s="207">
        <v>5.1132767800000929</v>
      </c>
      <c r="H235" s="208"/>
      <c r="I235" s="196"/>
      <c r="J235" s="202"/>
    </row>
    <row r="236" spans="2:10">
      <c r="B236" s="195"/>
      <c r="C236" s="203" t="s">
        <v>371</v>
      </c>
      <c r="D236" s="195"/>
      <c r="E236" s="206">
        <v>9.2812838220002014</v>
      </c>
      <c r="F236" s="205">
        <v>23.816136999456674</v>
      </c>
      <c r="G236" s="207">
        <v>9.2812838220002014</v>
      </c>
      <c r="H236" s="208"/>
      <c r="I236" s="196"/>
      <c r="J236" s="202"/>
    </row>
    <row r="237" spans="2:10">
      <c r="B237" s="195"/>
      <c r="C237" s="203" t="s">
        <v>372</v>
      </c>
      <c r="D237" s="195"/>
      <c r="E237" s="206">
        <v>16.838750676000075</v>
      </c>
      <c r="F237" s="205">
        <v>23.816136999456674</v>
      </c>
      <c r="G237" s="207">
        <v>16.838750676000075</v>
      </c>
      <c r="H237" s="208"/>
      <c r="I237" s="196"/>
      <c r="J237" s="202"/>
    </row>
    <row r="238" spans="2:10">
      <c r="B238" s="195"/>
      <c r="C238" s="203" t="s">
        <v>373</v>
      </c>
      <c r="D238" s="195"/>
      <c r="E238" s="206">
        <v>9.4011935739992651</v>
      </c>
      <c r="F238" s="205">
        <v>23.816136999456674</v>
      </c>
      <c r="G238" s="207">
        <v>9.4011935739992651</v>
      </c>
      <c r="H238" s="208"/>
      <c r="I238" s="196"/>
      <c r="J238" s="202"/>
    </row>
    <row r="239" spans="2:10">
      <c r="B239" s="195"/>
      <c r="C239" s="203" t="s">
        <v>374</v>
      </c>
      <c r="D239" s="195"/>
      <c r="E239" s="206">
        <v>14.334016136000541</v>
      </c>
      <c r="F239" s="205">
        <v>23.816136999456674</v>
      </c>
      <c r="G239" s="207">
        <v>14.334016136000541</v>
      </c>
      <c r="H239" s="208"/>
      <c r="I239" s="196"/>
      <c r="J239" s="202"/>
    </row>
    <row r="240" spans="2:10">
      <c r="B240" s="195"/>
      <c r="C240" s="203" t="s">
        <v>375</v>
      </c>
      <c r="D240" s="195"/>
      <c r="E240" s="206">
        <v>6.2679970279997912</v>
      </c>
      <c r="F240" s="205">
        <v>23.816136999456674</v>
      </c>
      <c r="G240" s="207">
        <v>6.2679970279997912</v>
      </c>
      <c r="H240" s="208"/>
      <c r="I240" s="196"/>
      <c r="J240" s="202"/>
    </row>
    <row r="241" spans="2:10">
      <c r="B241" s="195"/>
      <c r="C241" s="203" t="s">
        <v>376</v>
      </c>
      <c r="D241" s="195"/>
      <c r="E241" s="206">
        <v>6.1972966640001896</v>
      </c>
      <c r="F241" s="205">
        <v>23.816136999456674</v>
      </c>
      <c r="G241" s="207">
        <v>6.1972966640001896</v>
      </c>
      <c r="H241" s="208"/>
      <c r="I241" s="196"/>
      <c r="J241" s="202"/>
    </row>
    <row r="242" spans="2:10">
      <c r="B242" s="195"/>
      <c r="C242" s="203" t="s">
        <v>377</v>
      </c>
      <c r="D242" s="195"/>
      <c r="E242" s="206">
        <v>2.0169837979996506</v>
      </c>
      <c r="F242" s="205">
        <v>23.816136999456674</v>
      </c>
      <c r="G242" s="207">
        <v>2.0169837979996506</v>
      </c>
      <c r="H242" s="208"/>
      <c r="I242" s="196"/>
      <c r="J242" s="202"/>
    </row>
    <row r="243" spans="2:10">
      <c r="B243" s="195"/>
      <c r="C243" s="203" t="s">
        <v>378</v>
      </c>
      <c r="D243" s="195"/>
      <c r="E243" s="206">
        <v>12.939576510000126</v>
      </c>
      <c r="F243" s="205">
        <v>23.816136999456674</v>
      </c>
      <c r="G243" s="207">
        <v>12.939576510000126</v>
      </c>
      <c r="H243" s="208"/>
      <c r="I243" s="196"/>
      <c r="J243" s="202"/>
    </row>
    <row r="244" spans="2:10">
      <c r="B244" s="195"/>
      <c r="C244" s="203" t="s">
        <v>379</v>
      </c>
      <c r="D244" s="195"/>
      <c r="E244" s="206">
        <v>4.2383000019998347</v>
      </c>
      <c r="F244" s="205">
        <v>23.816136999456674</v>
      </c>
      <c r="G244" s="207">
        <v>4.2383000019998347</v>
      </c>
      <c r="H244" s="208"/>
      <c r="I244" s="196"/>
      <c r="J244" s="202"/>
    </row>
    <row r="245" spans="2:10">
      <c r="B245" s="195"/>
      <c r="C245" s="203" t="s">
        <v>380</v>
      </c>
      <c r="D245" s="195"/>
      <c r="E245" s="206">
        <v>17.541421690000611</v>
      </c>
      <c r="F245" s="205">
        <v>23.816136999456674</v>
      </c>
      <c r="G245" s="207">
        <v>17.541421690000611</v>
      </c>
      <c r="H245" s="208"/>
      <c r="I245" s="196"/>
      <c r="J245" s="202"/>
    </row>
    <row r="246" spans="2:10">
      <c r="B246" s="195" t="s">
        <v>381</v>
      </c>
      <c r="C246" s="203" t="s">
        <v>382</v>
      </c>
      <c r="D246" s="195"/>
      <c r="E246" s="206">
        <v>18.704515311999913</v>
      </c>
      <c r="F246" s="205">
        <v>46.965055529077411</v>
      </c>
      <c r="G246" s="207">
        <v>18.704515311999913</v>
      </c>
      <c r="H246" s="208"/>
      <c r="I246" s="196"/>
      <c r="J246" s="202"/>
    </row>
    <row r="247" spans="2:10">
      <c r="B247" s="195"/>
      <c r="C247" s="203" t="s">
        <v>383</v>
      </c>
      <c r="D247" s="195"/>
      <c r="E247" s="206">
        <v>7.9476282499992852</v>
      </c>
      <c r="F247" s="205">
        <v>46.965055529077411</v>
      </c>
      <c r="G247" s="207">
        <v>7.9476282499992852</v>
      </c>
      <c r="H247" s="208"/>
      <c r="I247" s="196"/>
      <c r="J247" s="202"/>
    </row>
    <row r="248" spans="2:10">
      <c r="B248" s="204"/>
      <c r="C248" s="209" t="s">
        <v>384</v>
      </c>
      <c r="D248" s="204"/>
      <c r="E248" s="206">
        <v>20.167072540000685</v>
      </c>
      <c r="F248" s="206">
        <v>46.965055529077411</v>
      </c>
      <c r="G248" s="207">
        <v>20.167072540000685</v>
      </c>
      <c r="H248" s="195"/>
      <c r="I248" s="196"/>
      <c r="J248" s="202"/>
    </row>
    <row r="249" spans="2:10">
      <c r="B249" s="204"/>
      <c r="C249" s="209" t="s">
        <v>385</v>
      </c>
      <c r="D249" s="204"/>
      <c r="E249" s="206">
        <v>8.2272621300000424</v>
      </c>
      <c r="F249" s="206">
        <v>46.965055529077411</v>
      </c>
      <c r="G249" s="207">
        <v>8.2272621300000424</v>
      </c>
      <c r="H249" s="195"/>
      <c r="I249" s="196"/>
      <c r="J249" s="202"/>
    </row>
    <row r="250" spans="2:10">
      <c r="B250" s="195"/>
      <c r="C250" s="203" t="s">
        <v>386</v>
      </c>
      <c r="D250" s="204"/>
      <c r="E250" s="206">
        <v>4.618792947999232</v>
      </c>
      <c r="F250" s="206">
        <v>46.965055529077411</v>
      </c>
      <c r="G250" s="207">
        <v>4.618792947999232</v>
      </c>
      <c r="H250" s="208"/>
      <c r="I250" s="196"/>
      <c r="J250" s="202"/>
    </row>
    <row r="251" spans="2:10">
      <c r="B251" s="204"/>
      <c r="C251" s="203" t="s">
        <v>387</v>
      </c>
      <c r="D251" s="204"/>
      <c r="E251" s="206">
        <v>23.979947690000003</v>
      </c>
      <c r="F251" s="206">
        <v>46.965055529077411</v>
      </c>
      <c r="G251" s="207">
        <v>23.979947690000003</v>
      </c>
      <c r="H251" s="208"/>
      <c r="I251" s="196"/>
      <c r="J251" s="202"/>
    </row>
    <row r="252" spans="2:10">
      <c r="B252" s="195"/>
      <c r="C252" s="203" t="s">
        <v>388</v>
      </c>
      <c r="D252" s="195"/>
      <c r="E252" s="206">
        <v>8.6178349180003195</v>
      </c>
      <c r="F252" s="205">
        <v>46.965055529077411</v>
      </c>
      <c r="G252" s="207">
        <v>8.6178349180003195</v>
      </c>
      <c r="H252" s="208"/>
      <c r="I252" s="196"/>
      <c r="J252" s="202"/>
    </row>
    <row r="253" spans="2:10">
      <c r="B253" s="195"/>
      <c r="C253" s="203" t="s">
        <v>389</v>
      </c>
      <c r="D253" s="195"/>
      <c r="E253" s="206">
        <v>11.772894552000514</v>
      </c>
      <c r="F253" s="205">
        <v>46.965055529077411</v>
      </c>
      <c r="G253" s="207">
        <v>11.772894552000514</v>
      </c>
      <c r="H253" s="208"/>
      <c r="I253" s="196"/>
      <c r="J253" s="202"/>
    </row>
    <row r="254" spans="2:10">
      <c r="B254" s="195"/>
      <c r="C254" s="203" t="s">
        <v>390</v>
      </c>
      <c r="D254" s="195"/>
      <c r="E254" s="206">
        <v>7.8747849579994647</v>
      </c>
      <c r="F254" s="205">
        <v>46.965055529077411</v>
      </c>
      <c r="G254" s="207">
        <v>7.8747849579994647</v>
      </c>
      <c r="H254" s="208"/>
      <c r="I254" s="196"/>
      <c r="J254" s="202"/>
    </row>
    <row r="255" spans="2:10">
      <c r="B255" s="195"/>
      <c r="C255" s="203" t="s">
        <v>391</v>
      </c>
      <c r="D255" s="195"/>
      <c r="E255" s="206">
        <v>13.134850287999672</v>
      </c>
      <c r="F255" s="205">
        <v>46.965055529077411</v>
      </c>
      <c r="G255" s="207">
        <v>13.134850287999672</v>
      </c>
      <c r="H255" s="208"/>
      <c r="I255" s="196"/>
      <c r="J255" s="202"/>
    </row>
    <row r="256" spans="2:10">
      <c r="B256" s="195"/>
      <c r="C256" s="203" t="s">
        <v>392</v>
      </c>
      <c r="D256" s="195"/>
      <c r="E256" s="206">
        <v>3.1997314180002765</v>
      </c>
      <c r="F256" s="205">
        <v>46.965055529077411</v>
      </c>
      <c r="G256" s="207">
        <v>3.1997314180002765</v>
      </c>
      <c r="H256" s="208"/>
      <c r="I256" s="196"/>
      <c r="J256" s="202"/>
    </row>
    <row r="257" spans="2:10">
      <c r="B257" s="195"/>
      <c r="C257" s="203" t="s">
        <v>393</v>
      </c>
      <c r="D257" s="195"/>
      <c r="E257" s="206">
        <v>7.489909994000441</v>
      </c>
      <c r="F257" s="205">
        <v>46.965055529077411</v>
      </c>
      <c r="G257" s="207">
        <v>7.489909994000441</v>
      </c>
      <c r="H257" s="208"/>
      <c r="I257" s="196"/>
      <c r="J257" s="202"/>
    </row>
    <row r="258" spans="2:10">
      <c r="B258" s="195"/>
      <c r="C258" s="203" t="s">
        <v>394</v>
      </c>
      <c r="D258" s="195"/>
      <c r="E258" s="206">
        <v>7.0782381979996591</v>
      </c>
      <c r="F258" s="205">
        <v>46.965055529077411</v>
      </c>
      <c r="G258" s="207">
        <v>7.0782381979996591</v>
      </c>
      <c r="H258" s="208"/>
      <c r="I258" s="196"/>
      <c r="J258" s="202"/>
    </row>
    <row r="259" spans="2:10">
      <c r="B259" s="195"/>
      <c r="C259" s="203" t="s">
        <v>395</v>
      </c>
      <c r="D259" s="195"/>
      <c r="E259" s="206">
        <v>6.2584046580004333</v>
      </c>
      <c r="F259" s="205">
        <v>46.965055529077411</v>
      </c>
      <c r="G259" s="207">
        <v>6.2584046580004333</v>
      </c>
      <c r="H259" s="208"/>
      <c r="I259" s="196"/>
      <c r="J259" s="202"/>
    </row>
    <row r="260" spans="2:10">
      <c r="B260" s="195"/>
      <c r="C260" s="203" t="s">
        <v>396</v>
      </c>
      <c r="D260" s="195"/>
      <c r="E260" s="206">
        <v>16.927156399999777</v>
      </c>
      <c r="F260" s="205">
        <v>46.965055529077411</v>
      </c>
      <c r="G260" s="207">
        <v>16.927156399999777</v>
      </c>
      <c r="H260" s="208"/>
      <c r="I260" s="196" t="s">
        <v>126</v>
      </c>
      <c r="J260" s="202">
        <v>46.965055529077411</v>
      </c>
    </row>
    <row r="261" spans="2:10">
      <c r="B261" s="195"/>
      <c r="C261" s="203" t="s">
        <v>397</v>
      </c>
      <c r="D261" s="195"/>
      <c r="E261" s="206">
        <v>8.1017168120000012</v>
      </c>
      <c r="F261" s="205">
        <v>46.965055529077411</v>
      </c>
      <c r="G261" s="207">
        <v>8.1017168120000012</v>
      </c>
      <c r="H261" s="208"/>
      <c r="I261" s="196"/>
      <c r="J261" s="202"/>
    </row>
    <row r="262" spans="2:10">
      <c r="B262" s="195"/>
      <c r="C262" s="203" t="s">
        <v>398</v>
      </c>
      <c r="D262" s="195"/>
      <c r="E262" s="206">
        <v>5.3093006480000877</v>
      </c>
      <c r="F262" s="205">
        <v>46.965055529077411</v>
      </c>
      <c r="G262" s="207">
        <v>5.3093006480000877</v>
      </c>
      <c r="H262" s="208"/>
      <c r="I262" s="196"/>
      <c r="J262" s="202"/>
    </row>
    <row r="263" spans="2:10">
      <c r="B263" s="195"/>
      <c r="C263" s="203" t="s">
        <v>399</v>
      </c>
      <c r="D263" s="195"/>
      <c r="E263" s="206">
        <v>9.2630509999999404</v>
      </c>
      <c r="F263" s="205">
        <v>46.965055529077411</v>
      </c>
      <c r="G263" s="207">
        <v>9.2630509999999404</v>
      </c>
      <c r="H263" s="208"/>
      <c r="I263" s="196"/>
      <c r="J263" s="202"/>
    </row>
    <row r="264" spans="2:10">
      <c r="B264" s="195"/>
      <c r="C264" s="203" t="s">
        <v>400</v>
      </c>
      <c r="D264" s="195"/>
      <c r="E264" s="206">
        <v>13.121949748000079</v>
      </c>
      <c r="F264" s="205">
        <v>46.965055529077411</v>
      </c>
      <c r="G264" s="207">
        <v>13.121949748000079</v>
      </c>
      <c r="H264" s="208"/>
      <c r="I264" s="196"/>
      <c r="J264" s="202"/>
    </row>
    <row r="265" spans="2:10">
      <c r="B265" s="195"/>
      <c r="C265" s="203" t="s">
        <v>401</v>
      </c>
      <c r="D265" s="195"/>
      <c r="E265" s="206">
        <v>31.441332551999668</v>
      </c>
      <c r="F265" s="205">
        <v>46.965055529077411</v>
      </c>
      <c r="G265" s="207">
        <v>31.441332551999668</v>
      </c>
      <c r="H265" s="208"/>
      <c r="I265" s="196"/>
      <c r="J265" s="202"/>
    </row>
    <row r="266" spans="2:10">
      <c r="B266" s="195"/>
      <c r="C266" s="203" t="s">
        <v>402</v>
      </c>
      <c r="D266" s="195"/>
      <c r="E266" s="206">
        <v>28.556591200000469</v>
      </c>
      <c r="F266" s="205">
        <v>46.965055529077411</v>
      </c>
      <c r="G266" s="207">
        <v>28.556591200000469</v>
      </c>
      <c r="H266" s="208"/>
      <c r="I266" s="196"/>
      <c r="J266" s="202"/>
    </row>
    <row r="267" spans="2:10">
      <c r="B267" s="195"/>
      <c r="C267" s="203" t="s">
        <v>403</v>
      </c>
      <c r="D267" s="195"/>
      <c r="E267" s="206">
        <v>21.152104345999373</v>
      </c>
      <c r="F267" s="205">
        <v>46.965055529077411</v>
      </c>
      <c r="G267" s="207">
        <v>21.152104345999373</v>
      </c>
      <c r="H267" s="208"/>
      <c r="I267" s="196"/>
      <c r="J267" s="202"/>
    </row>
    <row r="268" spans="2:10">
      <c r="B268" s="195"/>
      <c r="C268" s="203" t="s">
        <v>404</v>
      </c>
      <c r="D268" s="195"/>
      <c r="E268" s="206">
        <v>13.914616522000234</v>
      </c>
      <c r="F268" s="205">
        <v>46.965055529077411</v>
      </c>
      <c r="G268" s="207">
        <v>13.914616522000234</v>
      </c>
      <c r="H268" s="208"/>
      <c r="I268" s="196"/>
      <c r="J268" s="202"/>
    </row>
    <row r="269" spans="2:10">
      <c r="B269" s="195"/>
      <c r="C269" s="203" t="s">
        <v>405</v>
      </c>
      <c r="D269" s="195"/>
      <c r="E269" s="206">
        <v>16.208384197999635</v>
      </c>
      <c r="F269" s="205">
        <v>46.965055529077411</v>
      </c>
      <c r="G269" s="207">
        <v>16.208384197999635</v>
      </c>
      <c r="H269" s="208"/>
      <c r="I269" s="196"/>
      <c r="J269" s="202"/>
    </row>
    <row r="270" spans="2:10">
      <c r="B270" s="195"/>
      <c r="C270" s="203" t="s">
        <v>406</v>
      </c>
      <c r="D270" s="195"/>
      <c r="E270" s="206">
        <v>15.650725930000466</v>
      </c>
      <c r="F270" s="205">
        <v>46.965055529077411</v>
      </c>
      <c r="G270" s="207">
        <v>15.650725930000466</v>
      </c>
      <c r="H270" s="208"/>
      <c r="I270" s="196"/>
      <c r="J270" s="202"/>
    </row>
    <row r="271" spans="2:10">
      <c r="B271" s="195"/>
      <c r="C271" s="203" t="s">
        <v>407</v>
      </c>
      <c r="D271" s="195"/>
      <c r="E271" s="206">
        <v>11.03848122400008</v>
      </c>
      <c r="F271" s="205">
        <v>46.965055529077411</v>
      </c>
      <c r="G271" s="207">
        <v>11.03848122400008</v>
      </c>
      <c r="H271" s="208"/>
      <c r="I271" s="196"/>
      <c r="J271" s="202"/>
    </row>
    <row r="272" spans="2:10">
      <c r="B272" s="195"/>
      <c r="C272" s="203" t="s">
        <v>408</v>
      </c>
      <c r="D272" s="195"/>
      <c r="E272" s="206">
        <v>13.911933183999464</v>
      </c>
      <c r="F272" s="205">
        <v>46.965055529077411</v>
      </c>
      <c r="G272" s="207">
        <v>13.911933183999464</v>
      </c>
      <c r="H272" s="208"/>
      <c r="I272" s="196"/>
      <c r="J272" s="202"/>
    </row>
    <row r="273" spans="2:10">
      <c r="B273" s="195"/>
      <c r="C273" s="203" t="s">
        <v>409</v>
      </c>
      <c r="D273" s="195"/>
      <c r="E273" s="206">
        <v>7.4580657020006473</v>
      </c>
      <c r="F273" s="205">
        <v>46.965055529077411</v>
      </c>
      <c r="G273" s="207">
        <v>7.4580657020006473</v>
      </c>
      <c r="H273" s="208"/>
      <c r="I273" s="196"/>
      <c r="J273" s="202"/>
    </row>
    <row r="274" spans="2:10">
      <c r="B274" s="195"/>
      <c r="C274" s="203" t="s">
        <v>410</v>
      </c>
      <c r="D274" s="195"/>
      <c r="E274" s="206">
        <v>31.727150849999934</v>
      </c>
      <c r="F274" s="205">
        <v>46.965055529077411</v>
      </c>
      <c r="G274" s="207">
        <v>31.727150849999934</v>
      </c>
      <c r="H274" s="208"/>
      <c r="I274" s="196"/>
      <c r="J274" s="202"/>
    </row>
    <row r="275" spans="2:10">
      <c r="B275" s="195"/>
      <c r="C275" s="203" t="s">
        <v>411</v>
      </c>
      <c r="D275" s="195"/>
      <c r="E275" s="206">
        <v>9.2012166319993884</v>
      </c>
      <c r="F275" s="205">
        <v>46.965055529077411</v>
      </c>
      <c r="G275" s="207">
        <v>9.2012166319993884</v>
      </c>
      <c r="H275" s="208"/>
      <c r="I275" s="196"/>
      <c r="J275" s="202"/>
    </row>
    <row r="276" spans="2:10">
      <c r="B276" s="195"/>
      <c r="C276" s="203" t="s">
        <v>412</v>
      </c>
      <c r="D276" s="195"/>
      <c r="E276" s="206">
        <v>8.7855625760004763</v>
      </c>
      <c r="F276" s="205">
        <v>46.965055529077411</v>
      </c>
      <c r="G276" s="207">
        <v>8.7855625760004763</v>
      </c>
      <c r="H276" s="208"/>
      <c r="I276" s="196"/>
      <c r="J276" s="202"/>
    </row>
    <row r="277" spans="2:10">
      <c r="B277" s="195" t="s">
        <v>413</v>
      </c>
      <c r="C277" s="203" t="s">
        <v>414</v>
      </c>
      <c r="D277" s="195"/>
      <c r="E277" s="206">
        <v>8.2103473059999565</v>
      </c>
      <c r="F277" s="205">
        <v>89.734800765303333</v>
      </c>
      <c r="G277" s="207">
        <v>8.2103473059999565</v>
      </c>
      <c r="H277" s="208"/>
      <c r="I277" s="196"/>
      <c r="J277" s="202"/>
    </row>
    <row r="278" spans="2:10">
      <c r="B278" s="204"/>
      <c r="C278" s="209" t="s">
        <v>415</v>
      </c>
      <c r="D278" s="204"/>
      <c r="E278" s="206">
        <v>9.3651794860003115</v>
      </c>
      <c r="F278" s="206">
        <v>89.734800765303333</v>
      </c>
      <c r="G278" s="207">
        <v>9.3651794860003115</v>
      </c>
      <c r="H278" s="195"/>
      <c r="I278" s="196"/>
      <c r="J278" s="202"/>
    </row>
    <row r="279" spans="2:10">
      <c r="B279" s="195"/>
      <c r="C279" s="203" t="s">
        <v>416</v>
      </c>
      <c r="D279" s="204"/>
      <c r="E279" s="206">
        <v>14.113379666000116</v>
      </c>
      <c r="F279" s="206">
        <v>89.734800765303333</v>
      </c>
      <c r="G279" s="207">
        <v>14.113379666000116</v>
      </c>
      <c r="H279" s="208"/>
      <c r="I279" s="196"/>
      <c r="J279" s="202"/>
    </row>
    <row r="280" spans="2:10">
      <c r="B280" s="195"/>
      <c r="C280" s="203" t="s">
        <v>417</v>
      </c>
      <c r="D280" s="195"/>
      <c r="E280" s="206">
        <v>9.9491037799998292</v>
      </c>
      <c r="F280" s="205">
        <v>89.734800765303333</v>
      </c>
      <c r="G280" s="207">
        <v>9.9491037799998292</v>
      </c>
      <c r="H280" s="208"/>
      <c r="I280" s="196"/>
      <c r="J280" s="202"/>
    </row>
    <row r="281" spans="2:10">
      <c r="B281" s="195"/>
      <c r="C281" s="203" t="s">
        <v>418</v>
      </c>
      <c r="D281" s="195"/>
      <c r="E281" s="206">
        <v>28.843987403999993</v>
      </c>
      <c r="F281" s="205">
        <v>89.734800765303333</v>
      </c>
      <c r="G281" s="207">
        <v>28.843987403999993</v>
      </c>
      <c r="H281" s="208"/>
      <c r="I281" s="196"/>
      <c r="J281" s="202"/>
    </row>
    <row r="282" spans="2:10">
      <c r="B282" s="195"/>
      <c r="C282" s="203" t="s">
        <v>419</v>
      </c>
      <c r="D282" s="195"/>
      <c r="E282" s="206">
        <v>25.576473809999584</v>
      </c>
      <c r="F282" s="205">
        <v>89.734800765303333</v>
      </c>
      <c r="G282" s="207">
        <v>25.576473809999584</v>
      </c>
      <c r="H282" s="208"/>
      <c r="I282" s="196"/>
      <c r="J282" s="202"/>
    </row>
    <row r="283" spans="2:10">
      <c r="B283" s="195"/>
      <c r="C283" s="203" t="s">
        <v>420</v>
      </c>
      <c r="D283" s="195"/>
      <c r="E283" s="206">
        <v>15.436841493999896</v>
      </c>
      <c r="F283" s="205">
        <v>89.734800765303333</v>
      </c>
      <c r="G283" s="207">
        <v>15.436841493999896</v>
      </c>
      <c r="H283" s="208"/>
      <c r="I283" s="196"/>
      <c r="J283" s="202"/>
    </row>
    <row r="284" spans="2:10">
      <c r="B284" s="195"/>
      <c r="C284" s="203" t="s">
        <v>421</v>
      </c>
      <c r="D284" s="195"/>
      <c r="E284" s="206">
        <v>2.1950885600001566</v>
      </c>
      <c r="F284" s="205">
        <v>89.734800765303333</v>
      </c>
      <c r="G284" s="207">
        <v>2.1950885600001566</v>
      </c>
      <c r="H284" s="208"/>
      <c r="I284" s="196"/>
      <c r="J284" s="202"/>
    </row>
    <row r="285" spans="2:10">
      <c r="B285" s="195"/>
      <c r="C285" s="203" t="s">
        <v>422</v>
      </c>
      <c r="D285" s="195"/>
      <c r="E285" s="206">
        <v>10.758405394000391</v>
      </c>
      <c r="F285" s="205">
        <v>89.734800765303333</v>
      </c>
      <c r="G285" s="207">
        <v>10.758405394000391</v>
      </c>
      <c r="H285" s="208"/>
      <c r="I285" s="196"/>
      <c r="J285" s="202"/>
    </row>
    <row r="286" spans="2:10">
      <c r="B286" s="195"/>
      <c r="C286" s="203" t="s">
        <v>423</v>
      </c>
      <c r="D286" s="195"/>
      <c r="E286" s="206">
        <v>27.18471618199926</v>
      </c>
      <c r="F286" s="205">
        <v>89.734800765303333</v>
      </c>
      <c r="G286" s="207">
        <v>27.18471618199926</v>
      </c>
      <c r="H286" s="208"/>
      <c r="I286" s="196"/>
      <c r="J286" s="202"/>
    </row>
    <row r="287" spans="2:10">
      <c r="B287" s="195"/>
      <c r="C287" s="203" t="s">
        <v>424</v>
      </c>
      <c r="D287" s="195"/>
      <c r="E287" s="206">
        <v>21.372766288000523</v>
      </c>
      <c r="F287" s="205">
        <v>89.734800765303333</v>
      </c>
      <c r="G287" s="207">
        <v>21.372766288000523</v>
      </c>
      <c r="H287" s="208"/>
      <c r="I287" s="196"/>
      <c r="J287" s="202"/>
    </row>
    <row r="288" spans="2:10">
      <c r="B288" s="195"/>
      <c r="C288" s="203" t="s">
        <v>425</v>
      </c>
      <c r="D288" s="195"/>
      <c r="E288" s="206">
        <v>33.457879177999544</v>
      </c>
      <c r="F288" s="205">
        <v>89.734800765303333</v>
      </c>
      <c r="G288" s="207">
        <v>33.457879177999544</v>
      </c>
      <c r="H288" s="208"/>
      <c r="I288" s="196"/>
      <c r="J288" s="202"/>
    </row>
    <row r="289" spans="2:10">
      <c r="B289" s="195"/>
      <c r="C289" s="203" t="s">
        <v>426</v>
      </c>
      <c r="D289" s="195"/>
      <c r="E289" s="206">
        <v>32.093920494000201</v>
      </c>
      <c r="F289" s="205">
        <v>89.734800765303333</v>
      </c>
      <c r="G289" s="207">
        <v>32.093920494000201</v>
      </c>
      <c r="H289" s="208"/>
      <c r="I289" s="196"/>
      <c r="J289" s="202"/>
    </row>
    <row r="290" spans="2:10">
      <c r="B290" s="195"/>
      <c r="C290" s="203" t="s">
        <v>427</v>
      </c>
      <c r="D290" s="195"/>
      <c r="E290" s="206">
        <v>18.139776781999796</v>
      </c>
      <c r="F290" s="205">
        <v>89.734800765303333</v>
      </c>
      <c r="G290" s="207">
        <v>18.139776781999796</v>
      </c>
      <c r="H290" s="208"/>
      <c r="I290" s="196"/>
      <c r="J290" s="202"/>
    </row>
    <row r="291" spans="2:10">
      <c r="B291" s="195"/>
      <c r="C291" s="203" t="s">
        <v>428</v>
      </c>
      <c r="D291" s="195"/>
      <c r="E291" s="206">
        <v>7.7859623420007376</v>
      </c>
      <c r="F291" s="205">
        <v>89.734800765303333</v>
      </c>
      <c r="G291" s="207">
        <v>7.7859623420007376</v>
      </c>
      <c r="H291" s="208"/>
      <c r="I291" s="196" t="s">
        <v>127</v>
      </c>
      <c r="J291" s="202">
        <v>89.734800765303333</v>
      </c>
    </row>
    <row r="292" spans="2:10">
      <c r="B292" s="195"/>
      <c r="C292" s="203" t="s">
        <v>429</v>
      </c>
      <c r="D292" s="195"/>
      <c r="E292" s="206">
        <v>14.535573775999961</v>
      </c>
      <c r="F292" s="205">
        <v>89.734800765303333</v>
      </c>
      <c r="G292" s="207">
        <v>14.535573775999961</v>
      </c>
      <c r="H292" s="208"/>
      <c r="I292" s="196"/>
      <c r="J292" s="202"/>
    </row>
    <row r="293" spans="2:10">
      <c r="B293" s="195"/>
      <c r="C293" s="203" t="s">
        <v>430</v>
      </c>
      <c r="D293" s="195"/>
      <c r="E293" s="206">
        <v>12.580275401999382</v>
      </c>
      <c r="F293" s="205">
        <v>89.734800765303333</v>
      </c>
      <c r="G293" s="207">
        <v>12.580275401999382</v>
      </c>
      <c r="H293" s="208"/>
      <c r="I293" s="196"/>
      <c r="J293" s="202"/>
    </row>
    <row r="294" spans="2:10">
      <c r="B294" s="195"/>
      <c r="C294" s="203" t="s">
        <v>431</v>
      </c>
      <c r="D294" s="195"/>
      <c r="E294" s="206">
        <v>33.068154081999971</v>
      </c>
      <c r="F294" s="205">
        <v>89.734800765303333</v>
      </c>
      <c r="G294" s="207">
        <v>33.068154081999971</v>
      </c>
      <c r="H294" s="208"/>
      <c r="I294" s="196"/>
      <c r="J294" s="202"/>
    </row>
    <row r="295" spans="2:10">
      <c r="B295" s="195"/>
      <c r="C295" s="203" t="s">
        <v>432</v>
      </c>
      <c r="D295" s="195"/>
      <c r="E295" s="206">
        <v>22.931885048000126</v>
      </c>
      <c r="F295" s="205">
        <v>89.734800765303333</v>
      </c>
      <c r="G295" s="207">
        <v>22.931885048000126</v>
      </c>
      <c r="H295" s="208"/>
      <c r="I295" s="196"/>
      <c r="J295" s="202"/>
    </row>
    <row r="296" spans="2:10">
      <c r="B296" s="195"/>
      <c r="C296" s="203" t="s">
        <v>433</v>
      </c>
      <c r="D296" s="195"/>
      <c r="E296" s="206">
        <v>15.904532910000347</v>
      </c>
      <c r="F296" s="205">
        <v>89.734800765303333</v>
      </c>
      <c r="G296" s="207">
        <v>15.904532910000347</v>
      </c>
      <c r="H296" s="208"/>
      <c r="I296" s="196"/>
      <c r="J296" s="202"/>
    </row>
    <row r="297" spans="2:10">
      <c r="B297" s="195"/>
      <c r="C297" s="203" t="s">
        <v>434</v>
      </c>
      <c r="D297" s="195"/>
      <c r="E297" s="206">
        <v>13.025878311999739</v>
      </c>
      <c r="F297" s="205">
        <v>89.734800765303333</v>
      </c>
      <c r="G297" s="207">
        <v>13.025878311999739</v>
      </c>
      <c r="H297" s="208"/>
      <c r="I297" s="196"/>
      <c r="J297" s="202"/>
    </row>
    <row r="298" spans="2:10">
      <c r="B298" s="195"/>
      <c r="C298" s="203" t="s">
        <v>435</v>
      </c>
      <c r="D298" s="195"/>
      <c r="E298" s="206">
        <v>10.57376741600031</v>
      </c>
      <c r="F298" s="205">
        <v>89.734800765303333</v>
      </c>
      <c r="G298" s="207">
        <v>10.57376741600031</v>
      </c>
      <c r="H298" s="208"/>
      <c r="I298" s="196"/>
      <c r="J298" s="202"/>
    </row>
    <row r="299" spans="2:10">
      <c r="B299" s="195"/>
      <c r="C299" s="203" t="s">
        <v>436</v>
      </c>
      <c r="D299" s="195"/>
      <c r="E299" s="206">
        <v>17.985621332000253</v>
      </c>
      <c r="F299" s="205">
        <v>89.734800765303333</v>
      </c>
      <c r="G299" s="207">
        <v>17.985621332000253</v>
      </c>
      <c r="H299" s="208"/>
      <c r="I299" s="196"/>
      <c r="J299" s="202"/>
    </row>
    <row r="300" spans="2:10">
      <c r="B300" s="195"/>
      <c r="C300" s="203" t="s">
        <v>437</v>
      </c>
      <c r="D300" s="195"/>
      <c r="E300" s="206">
        <v>17.956019549999681</v>
      </c>
      <c r="F300" s="205">
        <v>89.734800765303333</v>
      </c>
      <c r="G300" s="207">
        <v>17.956019549999681</v>
      </c>
      <c r="H300" s="208"/>
      <c r="I300" s="196"/>
      <c r="J300" s="202"/>
    </row>
    <row r="301" spans="2:10">
      <c r="B301" s="195"/>
      <c r="C301" s="203" t="s">
        <v>438</v>
      </c>
      <c r="D301" s="195"/>
      <c r="E301" s="206">
        <v>23.836756611999604</v>
      </c>
      <c r="F301" s="205">
        <v>89.734800765303333</v>
      </c>
      <c r="G301" s="207">
        <v>23.836756611999604</v>
      </c>
      <c r="H301" s="208"/>
      <c r="I301" s="196"/>
      <c r="J301" s="202"/>
    </row>
    <row r="302" spans="2:10">
      <c r="B302" s="195"/>
      <c r="C302" s="203" t="s">
        <v>439</v>
      </c>
      <c r="D302" s="195"/>
      <c r="E302" s="206">
        <v>26.105798189999813</v>
      </c>
      <c r="F302" s="205">
        <v>89.734800765303333</v>
      </c>
      <c r="G302" s="207">
        <v>26.105798189999813</v>
      </c>
      <c r="H302" s="208"/>
      <c r="I302" s="196"/>
      <c r="J302" s="202"/>
    </row>
    <row r="303" spans="2:10">
      <c r="B303" s="195"/>
      <c r="C303" s="203" t="s">
        <v>440</v>
      </c>
      <c r="D303" s="195"/>
      <c r="E303" s="206">
        <v>8.1135639680006904</v>
      </c>
      <c r="F303" s="205">
        <v>89.734800765303333</v>
      </c>
      <c r="G303" s="207">
        <v>8.1135639680006904</v>
      </c>
      <c r="H303" s="208"/>
      <c r="I303" s="196"/>
      <c r="J303" s="202"/>
    </row>
    <row r="304" spans="2:10">
      <c r="B304" s="195"/>
      <c r="C304" s="203" t="s">
        <v>441</v>
      </c>
      <c r="D304" s="195"/>
      <c r="E304" s="206">
        <v>3.4256280719995829</v>
      </c>
      <c r="F304" s="205">
        <v>89.734800765303333</v>
      </c>
      <c r="G304" s="207">
        <v>3.4256280719995829</v>
      </c>
      <c r="H304" s="208"/>
      <c r="I304" s="196"/>
      <c r="J304" s="202"/>
    </row>
    <row r="305" spans="2:10">
      <c r="B305" s="195"/>
      <c r="C305" s="203" t="s">
        <v>442</v>
      </c>
      <c r="D305" s="195"/>
      <c r="E305" s="206">
        <v>26.152670303999869</v>
      </c>
      <c r="F305" s="205">
        <v>89.734800765303333</v>
      </c>
      <c r="G305" s="207">
        <v>26.152670303999869</v>
      </c>
      <c r="H305" s="208"/>
      <c r="I305" s="196"/>
      <c r="J305" s="202"/>
    </row>
    <row r="306" spans="2:10">
      <c r="B306" s="195"/>
      <c r="C306" s="203" t="s">
        <v>443</v>
      </c>
      <c r="D306" s="195"/>
      <c r="E306" s="206">
        <v>17.432545392000581</v>
      </c>
      <c r="F306" s="205">
        <v>89.734800765303333</v>
      </c>
      <c r="G306" s="207">
        <v>17.432545392000581</v>
      </c>
      <c r="H306" s="208"/>
      <c r="I306" s="196"/>
      <c r="J306" s="202"/>
    </row>
    <row r="307" spans="2:10">
      <c r="B307" s="195" t="s">
        <v>444</v>
      </c>
      <c r="C307" s="203" t="s">
        <v>445</v>
      </c>
      <c r="D307" s="195"/>
      <c r="E307" s="206">
        <v>8.8544509540000451</v>
      </c>
      <c r="F307" s="205">
        <v>112.02604617689678</v>
      </c>
      <c r="G307" s="207">
        <v>8.8544509540000451</v>
      </c>
      <c r="H307" s="208"/>
      <c r="I307" s="196"/>
      <c r="J307" s="202"/>
    </row>
    <row r="308" spans="2:10">
      <c r="B308" s="195"/>
      <c r="C308" s="203" t="s">
        <v>446</v>
      </c>
      <c r="D308" s="195"/>
      <c r="E308" s="206">
        <v>31.234745385999865</v>
      </c>
      <c r="F308" s="205">
        <v>112.02604617689678</v>
      </c>
      <c r="G308" s="207">
        <v>31.234745385999865</v>
      </c>
      <c r="H308" s="208"/>
      <c r="I308" s="196"/>
      <c r="J308" s="202"/>
    </row>
    <row r="309" spans="2:10">
      <c r="B309" s="204"/>
      <c r="C309" s="209" t="s">
        <v>447</v>
      </c>
      <c r="D309" s="204"/>
      <c r="E309" s="206">
        <v>27.489775494000138</v>
      </c>
      <c r="F309" s="206">
        <v>112.02604617689678</v>
      </c>
      <c r="G309" s="207">
        <v>27.489775494000138</v>
      </c>
      <c r="H309" s="195"/>
      <c r="I309" s="196"/>
      <c r="J309" s="202"/>
    </row>
    <row r="310" spans="2:10">
      <c r="B310" s="195"/>
      <c r="C310" s="203" t="s">
        <v>448</v>
      </c>
      <c r="D310" s="204"/>
      <c r="E310" s="206">
        <v>6.640168649999687</v>
      </c>
      <c r="F310" s="206">
        <v>112.02604617689678</v>
      </c>
      <c r="G310" s="207">
        <v>6.640168649999687</v>
      </c>
      <c r="H310" s="208"/>
      <c r="I310" s="196"/>
      <c r="J310" s="202"/>
    </row>
    <row r="311" spans="2:10">
      <c r="B311" s="195"/>
      <c r="C311" s="203" t="s">
        <v>449</v>
      </c>
      <c r="D311" s="195"/>
      <c r="E311" s="206">
        <v>14.456189891999545</v>
      </c>
      <c r="F311" s="205">
        <v>112.02604617689678</v>
      </c>
      <c r="G311" s="207">
        <v>14.456189891999545</v>
      </c>
      <c r="H311" s="208"/>
      <c r="I311" s="196"/>
      <c r="J311" s="202"/>
    </row>
    <row r="312" spans="2:10">
      <c r="B312" s="195"/>
      <c r="C312" s="203" t="s">
        <v>450</v>
      </c>
      <c r="D312" s="195"/>
      <c r="E312" s="206">
        <v>14.707701754000245</v>
      </c>
      <c r="F312" s="205">
        <v>112.02604617689678</v>
      </c>
      <c r="G312" s="207">
        <v>14.707701754000245</v>
      </c>
      <c r="H312" s="208"/>
      <c r="I312" s="196"/>
      <c r="J312" s="202"/>
    </row>
    <row r="313" spans="2:10">
      <c r="B313" s="195"/>
      <c r="C313" s="203" t="s">
        <v>451</v>
      </c>
      <c r="D313" s="195"/>
      <c r="E313" s="206">
        <v>28.234186062000102</v>
      </c>
      <c r="F313" s="205">
        <v>112.02604617689678</v>
      </c>
      <c r="G313" s="207">
        <v>28.234186062000102</v>
      </c>
      <c r="H313" s="208"/>
      <c r="I313" s="196"/>
      <c r="J313" s="202"/>
    </row>
    <row r="314" spans="2:10">
      <c r="B314" s="195"/>
      <c r="C314" s="203" t="s">
        <v>452</v>
      </c>
      <c r="D314" s="195"/>
      <c r="E314" s="206">
        <v>24.086839598000438</v>
      </c>
      <c r="F314" s="205">
        <v>112.02604617689678</v>
      </c>
      <c r="G314" s="207">
        <v>24.086839598000438</v>
      </c>
      <c r="H314" s="208"/>
      <c r="I314" s="196"/>
      <c r="J314" s="202"/>
    </row>
    <row r="315" spans="2:10">
      <c r="B315" s="195"/>
      <c r="C315" s="203" t="s">
        <v>453</v>
      </c>
      <c r="D315" s="195"/>
      <c r="E315" s="206">
        <v>37.908427159999526</v>
      </c>
      <c r="F315" s="205">
        <v>112.02604617689678</v>
      </c>
      <c r="G315" s="207">
        <v>37.908427159999526</v>
      </c>
      <c r="H315" s="208"/>
      <c r="I315" s="196"/>
      <c r="J315" s="202"/>
    </row>
    <row r="316" spans="2:10">
      <c r="B316" s="195"/>
      <c r="C316" s="203" t="s">
        <v>454</v>
      </c>
      <c r="D316" s="195"/>
      <c r="E316" s="206">
        <v>75.787528893999863</v>
      </c>
      <c r="F316" s="205">
        <v>112.02604617689678</v>
      </c>
      <c r="G316" s="207">
        <v>75.787528893999863</v>
      </c>
      <c r="H316" s="208"/>
      <c r="I316" s="196"/>
      <c r="J316" s="202"/>
    </row>
    <row r="317" spans="2:10">
      <c r="B317" s="195"/>
      <c r="C317" s="203" t="s">
        <v>455</v>
      </c>
      <c r="D317" s="195"/>
      <c r="E317" s="206">
        <v>133.71425564600011</v>
      </c>
      <c r="F317" s="205">
        <v>112.02604617689678</v>
      </c>
      <c r="G317" s="207">
        <v>112.02604617689678</v>
      </c>
      <c r="H317" s="208"/>
      <c r="I317" s="196"/>
      <c r="J317" s="202"/>
    </row>
    <row r="318" spans="2:10">
      <c r="B318" s="195"/>
      <c r="C318" s="203" t="s">
        <v>456</v>
      </c>
      <c r="D318" s="195"/>
      <c r="E318" s="206">
        <v>106.06486796800039</v>
      </c>
      <c r="F318" s="205">
        <v>112.02604617689678</v>
      </c>
      <c r="G318" s="207">
        <v>106.06486796800039</v>
      </c>
      <c r="H318" s="208"/>
      <c r="I318" s="196"/>
      <c r="J318" s="202"/>
    </row>
    <row r="319" spans="2:10">
      <c r="B319" s="195"/>
      <c r="C319" s="203" t="s">
        <v>457</v>
      </c>
      <c r="D319" s="195"/>
      <c r="E319" s="206">
        <v>61.569184114000187</v>
      </c>
      <c r="F319" s="205">
        <v>112.02604617689678</v>
      </c>
      <c r="G319" s="207">
        <v>61.569184114000187</v>
      </c>
      <c r="H319" s="208"/>
      <c r="I319" s="196"/>
      <c r="J319" s="202"/>
    </row>
    <row r="320" spans="2:10">
      <c r="B320" s="195"/>
      <c r="C320" s="203" t="s">
        <v>458</v>
      </c>
      <c r="D320" s="195"/>
      <c r="E320" s="206">
        <v>98.005116379999322</v>
      </c>
      <c r="F320" s="205">
        <v>112.02604617689678</v>
      </c>
      <c r="G320" s="207">
        <v>98.005116379999322</v>
      </c>
      <c r="H320" s="208"/>
      <c r="I320" s="196"/>
      <c r="J320" s="202"/>
    </row>
    <row r="321" spans="2:10">
      <c r="B321" s="195"/>
      <c r="C321" s="203" t="s">
        <v>459</v>
      </c>
      <c r="D321" s="195"/>
      <c r="E321" s="206">
        <v>101.76139547400032</v>
      </c>
      <c r="F321" s="205">
        <v>112.02604617689678</v>
      </c>
      <c r="G321" s="207">
        <v>101.76139547400032</v>
      </c>
      <c r="H321" s="208"/>
      <c r="I321" s="196" t="s">
        <v>128</v>
      </c>
      <c r="J321" s="202">
        <v>112.02604617689678</v>
      </c>
    </row>
    <row r="322" spans="2:10">
      <c r="B322" s="195"/>
      <c r="C322" s="203" t="s">
        <v>460</v>
      </c>
      <c r="D322" s="195"/>
      <c r="E322" s="206">
        <v>74.413492190000255</v>
      </c>
      <c r="F322" s="205">
        <v>112.02604617689678</v>
      </c>
      <c r="G322" s="207">
        <v>74.413492190000255</v>
      </c>
      <c r="H322" s="208"/>
      <c r="I322" s="196"/>
      <c r="J322" s="202"/>
    </row>
    <row r="323" spans="2:10">
      <c r="B323" s="195"/>
      <c r="C323" s="203" t="s">
        <v>461</v>
      </c>
      <c r="D323" s="195"/>
      <c r="E323" s="206">
        <v>49.984638545999779</v>
      </c>
      <c r="F323" s="205">
        <v>112.02604617689678</v>
      </c>
      <c r="G323" s="207">
        <v>49.984638545999779</v>
      </c>
      <c r="H323" s="208"/>
      <c r="I323" s="196"/>
      <c r="J323" s="202"/>
    </row>
    <row r="324" spans="2:10">
      <c r="B324" s="195"/>
      <c r="C324" s="203" t="s">
        <v>462</v>
      </c>
      <c r="D324" s="195"/>
      <c r="E324" s="206">
        <v>61.124411660000057</v>
      </c>
      <c r="F324" s="205">
        <v>112.02604617689678</v>
      </c>
      <c r="G324" s="207">
        <v>61.124411660000057</v>
      </c>
      <c r="H324" s="208"/>
      <c r="I324" s="196"/>
      <c r="J324" s="202"/>
    </row>
    <row r="325" spans="2:10">
      <c r="B325" s="195"/>
      <c r="C325" s="203" t="s">
        <v>463</v>
      </c>
      <c r="D325" s="195"/>
      <c r="E325" s="206">
        <v>55.687786108000267</v>
      </c>
      <c r="F325" s="205">
        <v>112.02604617689678</v>
      </c>
      <c r="G325" s="207">
        <v>55.687786108000267</v>
      </c>
      <c r="H325" s="208"/>
      <c r="I325" s="196"/>
      <c r="J325" s="202"/>
    </row>
    <row r="326" spans="2:10">
      <c r="B326" s="195"/>
      <c r="C326" s="203" t="s">
        <v>464</v>
      </c>
      <c r="D326" s="195"/>
      <c r="E326" s="206">
        <v>60.014038807999576</v>
      </c>
      <c r="F326" s="205">
        <v>112.02604617689678</v>
      </c>
      <c r="G326" s="207">
        <v>60.014038807999576</v>
      </c>
      <c r="H326" s="208"/>
      <c r="I326" s="196"/>
      <c r="J326" s="202"/>
    </row>
    <row r="327" spans="2:10">
      <c r="B327" s="195"/>
      <c r="C327" s="203" t="s">
        <v>465</v>
      </c>
      <c r="D327" s="195"/>
      <c r="E327" s="206">
        <v>43.888313440000069</v>
      </c>
      <c r="F327" s="205">
        <v>112.02604617689678</v>
      </c>
      <c r="G327" s="207">
        <v>43.888313440000069</v>
      </c>
      <c r="H327" s="208"/>
      <c r="I327" s="196"/>
      <c r="J327" s="202"/>
    </row>
    <row r="328" spans="2:10">
      <c r="B328" s="195"/>
      <c r="C328" s="203" t="s">
        <v>466</v>
      </c>
      <c r="D328" s="195"/>
      <c r="E328" s="206">
        <v>45.149051252000262</v>
      </c>
      <c r="F328" s="205">
        <v>112.02604617689678</v>
      </c>
      <c r="G328" s="207">
        <v>45.149051252000262</v>
      </c>
      <c r="H328" s="208"/>
      <c r="I328" s="196"/>
      <c r="J328" s="202"/>
    </row>
    <row r="329" spans="2:10">
      <c r="B329" s="195"/>
      <c r="C329" s="203" t="s">
        <v>467</v>
      </c>
      <c r="D329" s="195"/>
      <c r="E329" s="206">
        <v>116.80852258400007</v>
      </c>
      <c r="F329" s="205">
        <v>112.02604617689678</v>
      </c>
      <c r="G329" s="207">
        <v>112.02604617689678</v>
      </c>
      <c r="H329" s="208"/>
      <c r="I329" s="196"/>
      <c r="J329" s="202"/>
    </row>
    <row r="330" spans="2:10">
      <c r="B330" s="195"/>
      <c r="C330" s="203" t="s">
        <v>468</v>
      </c>
      <c r="D330" s="195"/>
      <c r="E330" s="206">
        <v>36.160617945999505</v>
      </c>
      <c r="F330" s="205">
        <v>112.02604617689678</v>
      </c>
      <c r="G330" s="207">
        <v>36.160617945999505</v>
      </c>
      <c r="H330" s="208"/>
      <c r="I330" s="196"/>
      <c r="J330" s="202"/>
    </row>
    <row r="331" spans="2:10">
      <c r="B331" s="195"/>
      <c r="C331" s="203" t="s">
        <v>469</v>
      </c>
      <c r="D331" s="195"/>
      <c r="E331" s="206">
        <v>36.19546463200053</v>
      </c>
      <c r="F331" s="205">
        <v>112.02604617689678</v>
      </c>
      <c r="G331" s="207">
        <v>36.19546463200053</v>
      </c>
      <c r="H331" s="208"/>
      <c r="I331" s="196"/>
      <c r="J331" s="202"/>
    </row>
    <row r="332" spans="2:10">
      <c r="B332" s="195"/>
      <c r="C332" s="203" t="s">
        <v>470</v>
      </c>
      <c r="D332" s="195"/>
      <c r="E332" s="206">
        <v>60.816156899999754</v>
      </c>
      <c r="F332" s="205">
        <v>112.02604617689678</v>
      </c>
      <c r="G332" s="207">
        <v>60.816156899999754</v>
      </c>
      <c r="H332" s="208"/>
      <c r="I332" s="196"/>
      <c r="J332" s="202"/>
    </row>
    <row r="333" spans="2:10">
      <c r="B333" s="195"/>
      <c r="C333" s="203" t="s">
        <v>471</v>
      </c>
      <c r="D333" s="195"/>
      <c r="E333" s="206">
        <v>66.296639185999865</v>
      </c>
      <c r="F333" s="205">
        <v>112.02604617689678</v>
      </c>
      <c r="G333" s="207">
        <v>66.296639185999865</v>
      </c>
      <c r="H333" s="208"/>
      <c r="I333" s="196"/>
      <c r="J333" s="202"/>
    </row>
    <row r="334" spans="2:10">
      <c r="B334" s="195"/>
      <c r="C334" s="203" t="s">
        <v>472</v>
      </c>
      <c r="D334" s="195"/>
      <c r="E334" s="206">
        <v>41.25654523999993</v>
      </c>
      <c r="F334" s="205">
        <v>112.02604617689678</v>
      </c>
      <c r="G334" s="207">
        <v>41.25654523999993</v>
      </c>
      <c r="H334" s="208"/>
      <c r="I334" s="196"/>
      <c r="J334" s="202"/>
    </row>
    <row r="335" spans="2:10">
      <c r="B335" s="195"/>
      <c r="C335" s="203" t="s">
        <v>473</v>
      </c>
      <c r="D335" s="195"/>
      <c r="E335" s="206">
        <v>45.083249121999515</v>
      </c>
      <c r="F335" s="205">
        <v>112.02604617689678</v>
      </c>
      <c r="G335" s="207">
        <v>45.083249121999515</v>
      </c>
      <c r="H335" s="208"/>
      <c r="I335" s="196"/>
      <c r="J335" s="202"/>
    </row>
    <row r="336" spans="2:10">
      <c r="B336" s="195"/>
      <c r="C336" s="203" t="s">
        <v>474</v>
      </c>
      <c r="D336" s="195"/>
      <c r="E336" s="206">
        <v>89.630860876000924</v>
      </c>
      <c r="F336" s="205">
        <v>112.02604617689678</v>
      </c>
      <c r="G336" s="207">
        <v>89.630860876000924</v>
      </c>
      <c r="H336" s="208"/>
      <c r="I336" s="196"/>
      <c r="J336" s="202"/>
    </row>
    <row r="337" spans="2:10">
      <c r="B337" s="195"/>
      <c r="C337" s="203" t="s">
        <v>475</v>
      </c>
      <c r="D337" s="195"/>
      <c r="E337" s="206">
        <v>80.858669753999109</v>
      </c>
      <c r="F337" s="205">
        <v>112.02604617689678</v>
      </c>
      <c r="G337" s="207">
        <v>80.858669753999109</v>
      </c>
      <c r="H337" s="208"/>
      <c r="I337" s="196"/>
      <c r="J337" s="202"/>
    </row>
    <row r="338" spans="2:10">
      <c r="B338" s="195" t="s">
        <v>476</v>
      </c>
      <c r="C338" s="203" t="s">
        <v>477</v>
      </c>
      <c r="D338" s="195"/>
      <c r="E338" s="206">
        <v>107.01719805200038</v>
      </c>
      <c r="F338" s="205">
        <v>124.98280708097418</v>
      </c>
      <c r="G338" s="207">
        <v>107.01719805200038</v>
      </c>
      <c r="H338" s="208"/>
      <c r="I338" s="196"/>
      <c r="J338" s="202"/>
    </row>
    <row r="339" spans="2:10">
      <c r="B339" s="204"/>
      <c r="C339" s="209" t="s">
        <v>478</v>
      </c>
      <c r="D339" s="204"/>
      <c r="E339" s="206">
        <v>106.73138875999985</v>
      </c>
      <c r="F339" s="206">
        <v>124.98280708097418</v>
      </c>
      <c r="G339" s="207">
        <v>106.73138875999985</v>
      </c>
      <c r="H339" s="195"/>
      <c r="I339" s="196"/>
      <c r="J339" s="202"/>
    </row>
    <row r="340" spans="2:10">
      <c r="B340" s="195"/>
      <c r="C340" s="203" t="s">
        <v>479</v>
      </c>
      <c r="D340" s="204"/>
      <c r="E340" s="206">
        <v>124.19056760000058</v>
      </c>
      <c r="F340" s="207">
        <v>124.98280708097418</v>
      </c>
      <c r="G340" s="207">
        <v>124.19056760000058</v>
      </c>
      <c r="H340" s="208"/>
      <c r="I340" s="196"/>
      <c r="J340" s="202"/>
    </row>
    <row r="341" spans="2:10">
      <c r="B341" s="195"/>
      <c r="C341" s="203" t="s">
        <v>480</v>
      </c>
      <c r="D341" s="195"/>
      <c r="E341" s="206">
        <v>119.25147284599919</v>
      </c>
      <c r="F341" s="207">
        <v>124.98280708097418</v>
      </c>
      <c r="G341" s="207">
        <v>119.25147284599919</v>
      </c>
      <c r="H341" s="208"/>
      <c r="I341" s="196"/>
      <c r="J341" s="202"/>
    </row>
    <row r="342" spans="2:10">
      <c r="B342" s="195"/>
      <c r="C342" s="203" t="s">
        <v>481</v>
      </c>
      <c r="D342" s="195"/>
      <c r="E342" s="206">
        <v>120.05119129400025</v>
      </c>
      <c r="F342" s="207">
        <v>124.98280708097418</v>
      </c>
      <c r="G342" s="207">
        <v>120.05119129400025</v>
      </c>
      <c r="H342" s="208"/>
      <c r="I342" s="196"/>
      <c r="J342" s="202"/>
    </row>
    <row r="343" spans="2:10">
      <c r="B343" s="195"/>
      <c r="C343" s="203" t="s">
        <v>482</v>
      </c>
      <c r="D343" s="195"/>
      <c r="E343" s="206">
        <v>105.57671850599999</v>
      </c>
      <c r="F343" s="207">
        <v>124.98280708097418</v>
      </c>
      <c r="G343" s="207">
        <v>105.57671850599999</v>
      </c>
      <c r="H343" s="208"/>
      <c r="I343" s="196"/>
      <c r="J343" s="202"/>
    </row>
    <row r="344" spans="2:10">
      <c r="B344" s="195"/>
      <c r="C344" s="203" t="s">
        <v>483</v>
      </c>
      <c r="D344" s="195"/>
      <c r="E344" s="206">
        <v>98.755893232000162</v>
      </c>
      <c r="F344" s="207">
        <v>124.98280708097418</v>
      </c>
      <c r="G344" s="207">
        <v>98.755893232000162</v>
      </c>
      <c r="H344" s="208"/>
      <c r="I344" s="196"/>
      <c r="J344" s="202"/>
    </row>
    <row r="345" spans="2:10">
      <c r="B345" s="195"/>
      <c r="C345" s="203" t="s">
        <v>484</v>
      </c>
      <c r="D345" s="195"/>
      <c r="E345" s="206">
        <v>99.806716161999802</v>
      </c>
      <c r="F345" s="207">
        <v>124.98280708097418</v>
      </c>
      <c r="G345" s="207">
        <v>99.806716161999802</v>
      </c>
      <c r="H345" s="208"/>
      <c r="I345" s="196"/>
      <c r="J345" s="202"/>
    </row>
    <row r="346" spans="2:10">
      <c r="B346" s="195"/>
      <c r="C346" s="203" t="s">
        <v>485</v>
      </c>
      <c r="D346" s="195"/>
      <c r="E346" s="206">
        <v>89.057788776000649</v>
      </c>
      <c r="F346" s="207">
        <v>124.98280708097418</v>
      </c>
      <c r="G346" s="207">
        <v>89.057788776000649</v>
      </c>
      <c r="H346" s="208"/>
      <c r="I346" s="196"/>
      <c r="J346" s="202"/>
    </row>
    <row r="347" spans="2:10">
      <c r="B347" s="195"/>
      <c r="C347" s="203" t="s">
        <v>486</v>
      </c>
      <c r="D347" s="195"/>
      <c r="E347" s="206">
        <v>97.746319657999436</v>
      </c>
      <c r="F347" s="207">
        <v>124.98280708097418</v>
      </c>
      <c r="G347" s="207">
        <v>97.746319657999436</v>
      </c>
      <c r="H347" s="208"/>
      <c r="I347" s="196"/>
      <c r="J347" s="202"/>
    </row>
    <row r="348" spans="2:10">
      <c r="B348" s="195"/>
      <c r="C348" s="203" t="s">
        <v>487</v>
      </c>
      <c r="D348" s="195"/>
      <c r="E348" s="206">
        <v>91.451193731999965</v>
      </c>
      <c r="F348" s="207">
        <v>124.98280708097418</v>
      </c>
      <c r="G348" s="207">
        <v>91.451193731999965</v>
      </c>
      <c r="H348" s="208"/>
      <c r="I348" s="196"/>
      <c r="J348" s="202"/>
    </row>
    <row r="349" spans="2:10">
      <c r="B349" s="195"/>
      <c r="C349" s="203" t="s">
        <v>488</v>
      </c>
      <c r="D349" s="195"/>
      <c r="E349" s="206">
        <v>99.354976072000142</v>
      </c>
      <c r="F349" s="207">
        <v>124.98280708097418</v>
      </c>
      <c r="G349" s="207">
        <v>99.354976072000142</v>
      </c>
      <c r="H349" s="208"/>
      <c r="I349" s="196"/>
      <c r="J349" s="202"/>
    </row>
    <row r="350" spans="2:10">
      <c r="B350" s="195"/>
      <c r="C350" s="203" t="s">
        <v>489</v>
      </c>
      <c r="D350" s="195"/>
      <c r="E350" s="206">
        <v>81.710791740000388</v>
      </c>
      <c r="F350" s="207">
        <v>124.98280708097418</v>
      </c>
      <c r="G350" s="207">
        <v>81.710791740000388</v>
      </c>
      <c r="H350" s="208"/>
      <c r="I350" s="196"/>
      <c r="J350" s="202"/>
    </row>
    <row r="351" spans="2:10">
      <c r="B351" s="195"/>
      <c r="C351" s="203" t="s">
        <v>490</v>
      </c>
      <c r="D351" s="195"/>
      <c r="E351" s="206">
        <v>77.973660599999278</v>
      </c>
      <c r="F351" s="207">
        <v>124.98280708097418</v>
      </c>
      <c r="G351" s="207">
        <v>77.973660599999278</v>
      </c>
      <c r="H351" s="208"/>
      <c r="I351" s="196"/>
      <c r="J351" s="202"/>
    </row>
    <row r="352" spans="2:10">
      <c r="B352" s="195"/>
      <c r="C352" s="203" t="s">
        <v>491</v>
      </c>
      <c r="D352" s="195"/>
      <c r="E352" s="206">
        <v>81.400291526000757</v>
      </c>
      <c r="F352" s="207">
        <v>124.98280708097418</v>
      </c>
      <c r="G352" s="207">
        <v>81.400291526000757</v>
      </c>
      <c r="H352" s="208"/>
      <c r="I352" s="196" t="s">
        <v>129</v>
      </c>
      <c r="J352" s="202">
        <v>124.98280708097418</v>
      </c>
    </row>
    <row r="353" spans="2:10">
      <c r="B353" s="195"/>
      <c r="C353" s="203" t="s">
        <v>492</v>
      </c>
      <c r="D353" s="195"/>
      <c r="E353" s="206">
        <v>81.138783311999532</v>
      </c>
      <c r="F353" s="207">
        <v>124.98280708097418</v>
      </c>
      <c r="G353" s="207">
        <v>81.138783311999532</v>
      </c>
      <c r="H353" s="208"/>
      <c r="I353" s="196"/>
      <c r="J353" s="202"/>
    </row>
    <row r="354" spans="2:10">
      <c r="B354" s="195"/>
      <c r="C354" s="203" t="s">
        <v>493</v>
      </c>
      <c r="D354" s="195"/>
      <c r="E354" s="206">
        <v>93.616283954000266</v>
      </c>
      <c r="F354" s="207">
        <v>124.98280708097418</v>
      </c>
      <c r="G354" s="207">
        <v>93.616283954000266</v>
      </c>
      <c r="H354" s="208"/>
      <c r="I354" s="196"/>
      <c r="J354" s="202"/>
    </row>
    <row r="355" spans="2:10">
      <c r="B355" s="195"/>
      <c r="C355" s="203" t="s">
        <v>494</v>
      </c>
      <c r="D355" s="195"/>
      <c r="E355" s="206">
        <v>74.600712667999915</v>
      </c>
      <c r="F355" s="207">
        <v>124.98280708097418</v>
      </c>
      <c r="G355" s="207">
        <v>74.600712667999915</v>
      </c>
      <c r="H355" s="208"/>
      <c r="I355" s="196"/>
      <c r="J355" s="202"/>
    </row>
    <row r="356" spans="2:10">
      <c r="B356" s="195"/>
      <c r="C356" s="203" t="s">
        <v>495</v>
      </c>
      <c r="D356" s="195"/>
      <c r="E356" s="206">
        <v>60.50250124600025</v>
      </c>
      <c r="F356" s="207">
        <v>124.98280708097418</v>
      </c>
      <c r="G356" s="207">
        <v>60.50250124600025</v>
      </c>
      <c r="H356" s="208"/>
      <c r="I356" s="196"/>
      <c r="J356" s="202"/>
    </row>
    <row r="357" spans="2:10">
      <c r="B357" s="195"/>
      <c r="C357" s="203" t="s">
        <v>496</v>
      </c>
      <c r="D357" s="195"/>
      <c r="E357" s="206">
        <v>56.853155999999871</v>
      </c>
      <c r="F357" s="207">
        <v>124.98280708097418</v>
      </c>
      <c r="G357" s="207">
        <v>56.853155999999871</v>
      </c>
      <c r="H357" s="208"/>
      <c r="I357" s="196"/>
      <c r="J357" s="202"/>
    </row>
    <row r="358" spans="2:10">
      <c r="B358" s="195"/>
      <c r="C358" s="203" t="s">
        <v>497</v>
      </c>
      <c r="D358" s="195"/>
      <c r="E358" s="206">
        <v>86.302323279999484</v>
      </c>
      <c r="F358" s="207">
        <v>124.98280708097418</v>
      </c>
      <c r="G358" s="207">
        <v>86.302323279999484</v>
      </c>
      <c r="H358" s="208"/>
      <c r="I358" s="196"/>
      <c r="J358" s="202"/>
    </row>
    <row r="359" spans="2:10">
      <c r="B359" s="195"/>
      <c r="C359" s="203" t="s">
        <v>498</v>
      </c>
      <c r="D359" s="195"/>
      <c r="E359" s="206">
        <v>93.464488322000363</v>
      </c>
      <c r="F359" s="207">
        <v>124.98280708097418</v>
      </c>
      <c r="G359" s="207">
        <v>93.464488322000363</v>
      </c>
      <c r="H359" s="208"/>
      <c r="I359" s="196"/>
      <c r="J359" s="202"/>
    </row>
    <row r="360" spans="2:10">
      <c r="B360" s="195"/>
      <c r="C360" s="203" t="s">
        <v>499</v>
      </c>
      <c r="D360" s="195"/>
      <c r="E360" s="206">
        <v>71.189762038000012</v>
      </c>
      <c r="F360" s="207">
        <v>124.98280708097418</v>
      </c>
      <c r="G360" s="207">
        <v>71.189762038000012</v>
      </c>
      <c r="H360" s="208"/>
      <c r="I360" s="196"/>
      <c r="J360" s="202"/>
    </row>
    <row r="361" spans="2:10">
      <c r="B361" s="195"/>
      <c r="C361" s="203" t="s">
        <v>500</v>
      </c>
      <c r="D361" s="195"/>
      <c r="E361" s="206">
        <v>75.819592997999592</v>
      </c>
      <c r="F361" s="207">
        <v>124.98280708097418</v>
      </c>
      <c r="G361" s="207">
        <v>75.819592997999592</v>
      </c>
      <c r="H361" s="208"/>
      <c r="I361" s="196"/>
      <c r="J361" s="202"/>
    </row>
    <row r="362" spans="2:10">
      <c r="B362" s="195"/>
      <c r="C362" s="203" t="s">
        <v>501</v>
      </c>
      <c r="D362" s="195"/>
      <c r="E362" s="206">
        <v>73.803920154000323</v>
      </c>
      <c r="F362" s="207">
        <v>124.98280708097418</v>
      </c>
      <c r="G362" s="207">
        <v>73.803920154000323</v>
      </c>
      <c r="H362" s="208"/>
      <c r="I362" s="196"/>
      <c r="J362" s="202"/>
    </row>
    <row r="363" spans="2:10">
      <c r="B363" s="195"/>
      <c r="C363" s="203" t="s">
        <v>502</v>
      </c>
      <c r="D363" s="195"/>
      <c r="E363" s="206">
        <v>88.085838406000491</v>
      </c>
      <c r="F363" s="207">
        <v>124.98280708097418</v>
      </c>
      <c r="G363" s="207">
        <v>88.085838406000491</v>
      </c>
      <c r="H363" s="208"/>
      <c r="I363" s="196"/>
      <c r="J363" s="202"/>
    </row>
    <row r="364" spans="2:10">
      <c r="B364" s="195"/>
      <c r="C364" s="203" t="s">
        <v>503</v>
      </c>
      <c r="D364" s="195"/>
      <c r="E364" s="206">
        <v>76.303520011999368</v>
      </c>
      <c r="F364" s="207">
        <v>124.98280708097418</v>
      </c>
      <c r="G364" s="207">
        <v>76.303520011999368</v>
      </c>
      <c r="H364" s="208"/>
      <c r="I364" s="196"/>
      <c r="J364" s="202"/>
    </row>
    <row r="365" spans="2:10">
      <c r="B365" s="195"/>
      <c r="C365" s="203" t="s">
        <v>504</v>
      </c>
      <c r="D365" s="195"/>
      <c r="E365" s="206">
        <v>74.452592027999998</v>
      </c>
      <c r="F365" s="207">
        <v>124.98280708097418</v>
      </c>
      <c r="G365" s="207">
        <v>74.452592027999998</v>
      </c>
      <c r="H365" s="208"/>
      <c r="I365" s="196"/>
      <c r="J365" s="202"/>
    </row>
    <row r="366" spans="2:10">
      <c r="B366" s="195"/>
      <c r="C366" s="203" t="s">
        <v>505</v>
      </c>
      <c r="D366" s="195"/>
      <c r="E366" s="206">
        <v>75.976408010000327</v>
      </c>
      <c r="F366" s="207">
        <v>124.98280708097418</v>
      </c>
      <c r="G366" s="207">
        <v>75.976408010000327</v>
      </c>
      <c r="H366" s="208"/>
      <c r="I366" s="196"/>
      <c r="J366" s="202"/>
    </row>
    <row r="367" spans="2:10">
      <c r="B367" s="195"/>
      <c r="C367" s="203" t="s">
        <v>506</v>
      </c>
      <c r="D367" s="195"/>
      <c r="E367" s="206">
        <v>62.36761392399977</v>
      </c>
      <c r="F367" s="207">
        <v>124.98280708097418</v>
      </c>
      <c r="G367" s="207">
        <v>62.36761392399977</v>
      </c>
      <c r="H367" s="208"/>
      <c r="I367" s="196"/>
      <c r="J367" s="202"/>
    </row>
    <row r="368" spans="2:10">
      <c r="B368" s="195"/>
      <c r="C368" s="203" t="s">
        <v>507</v>
      </c>
      <c r="D368" s="195"/>
      <c r="E368" s="206">
        <v>65.397373878000082</v>
      </c>
      <c r="F368" s="207">
        <v>124.98280708097418</v>
      </c>
      <c r="G368" s="207">
        <v>65.397373878000082</v>
      </c>
      <c r="H368" s="208"/>
      <c r="I368" s="196"/>
      <c r="J368" s="202"/>
    </row>
    <row r="369" spans="2:10">
      <c r="B369" s="204" t="s">
        <v>508</v>
      </c>
      <c r="C369" s="209" t="s">
        <v>509</v>
      </c>
      <c r="D369" s="204"/>
      <c r="E369" s="206">
        <v>60.79840409708504</v>
      </c>
      <c r="F369" s="206">
        <v>122.23474632144273</v>
      </c>
      <c r="G369" s="206">
        <v>60.79840409708504</v>
      </c>
      <c r="H369" s="195"/>
      <c r="I369" s="196"/>
      <c r="J369" s="202"/>
    </row>
    <row r="370" spans="2:10">
      <c r="B370" s="195"/>
      <c r="C370" s="203" t="s">
        <v>510</v>
      </c>
      <c r="D370" s="204"/>
      <c r="E370" s="206">
        <v>57.911104097085037</v>
      </c>
      <c r="F370" s="206">
        <v>122.23474632144273</v>
      </c>
      <c r="G370" s="207">
        <v>57.911104097085037</v>
      </c>
      <c r="H370" s="208"/>
      <c r="I370" s="196"/>
      <c r="J370" s="202"/>
    </row>
    <row r="371" spans="2:10">
      <c r="B371" s="195"/>
      <c r="C371" s="203" t="s">
        <v>511</v>
      </c>
      <c r="D371" s="195"/>
      <c r="E371" s="206">
        <v>46.575504097085037</v>
      </c>
      <c r="F371" s="206">
        <v>122.23474632144273</v>
      </c>
      <c r="G371" s="207">
        <v>46.575504097085037</v>
      </c>
      <c r="H371" s="208"/>
      <c r="I371" s="196"/>
      <c r="J371" s="202"/>
    </row>
    <row r="372" spans="2:10">
      <c r="B372" s="195"/>
      <c r="C372" s="203" t="s">
        <v>512</v>
      </c>
      <c r="D372" s="195"/>
      <c r="E372" s="206">
        <v>60.29240409708504</v>
      </c>
      <c r="F372" s="206">
        <v>122.23474632144273</v>
      </c>
      <c r="G372" s="207">
        <v>60.29240409708504</v>
      </c>
      <c r="H372" s="208"/>
      <c r="I372" s="196"/>
      <c r="J372" s="202"/>
    </row>
    <row r="373" spans="2:10">
      <c r="B373" s="195"/>
      <c r="C373" s="203" t="s">
        <v>513</v>
      </c>
      <c r="D373" s="195"/>
      <c r="E373" s="206">
        <v>76.642904097085037</v>
      </c>
      <c r="F373" s="206">
        <v>122.23474632144273</v>
      </c>
      <c r="G373" s="207">
        <v>76.642904097085037</v>
      </c>
      <c r="H373" s="208"/>
      <c r="I373" s="196"/>
      <c r="J373" s="202"/>
    </row>
    <row r="374" spans="2:10">
      <c r="B374" s="195"/>
      <c r="C374" s="203" t="s">
        <v>514</v>
      </c>
      <c r="D374" s="195"/>
      <c r="E374" s="206">
        <v>84.364804097085027</v>
      </c>
      <c r="F374" s="206">
        <v>122.23474632144273</v>
      </c>
      <c r="G374" s="207">
        <v>84.364804097085027</v>
      </c>
      <c r="H374" s="208"/>
      <c r="I374" s="196"/>
      <c r="J374" s="202"/>
    </row>
    <row r="375" spans="2:10">
      <c r="B375" s="195"/>
      <c r="C375" s="203" t="s">
        <v>515</v>
      </c>
      <c r="D375" s="195"/>
      <c r="E375" s="206">
        <v>87.508948378064218</v>
      </c>
      <c r="F375" s="206">
        <v>122.23474632144273</v>
      </c>
      <c r="G375" s="207">
        <v>87.508948378064218</v>
      </c>
      <c r="H375" s="208"/>
      <c r="I375" s="196"/>
      <c r="J375" s="202"/>
    </row>
    <row r="376" spans="2:10">
      <c r="B376" s="195"/>
      <c r="C376" s="203" t="s">
        <v>516</v>
      </c>
      <c r="D376" s="195"/>
      <c r="E376" s="206">
        <v>91.649948378064224</v>
      </c>
      <c r="F376" s="206">
        <v>122.23474632144273</v>
      </c>
      <c r="G376" s="207">
        <v>91.649948378064224</v>
      </c>
      <c r="H376" s="208"/>
      <c r="I376" s="196"/>
      <c r="J376" s="202"/>
    </row>
    <row r="377" spans="2:10">
      <c r="B377" s="195"/>
      <c r="C377" s="203" t="s">
        <v>517</v>
      </c>
      <c r="D377" s="195"/>
      <c r="E377" s="206">
        <v>73.06664837806423</v>
      </c>
      <c r="F377" s="206">
        <v>122.23474632144273</v>
      </c>
      <c r="G377" s="207">
        <v>73.06664837806423</v>
      </c>
      <c r="H377" s="208"/>
      <c r="I377" s="196"/>
      <c r="J377" s="202"/>
    </row>
    <row r="378" spans="2:10">
      <c r="B378" s="195"/>
      <c r="C378" s="203" t="s">
        <v>518</v>
      </c>
      <c r="D378" s="195"/>
      <c r="E378" s="206">
        <v>52.443648378064232</v>
      </c>
      <c r="F378" s="206">
        <v>122.23474632144273</v>
      </c>
      <c r="G378" s="207">
        <v>52.443648378064232</v>
      </c>
      <c r="H378" s="208"/>
      <c r="I378" s="196"/>
      <c r="J378" s="202"/>
    </row>
    <row r="379" spans="2:10">
      <c r="B379" s="195"/>
      <c r="C379" s="203" t="s">
        <v>519</v>
      </c>
      <c r="D379" s="195"/>
      <c r="E379" s="206">
        <v>48.125148378064225</v>
      </c>
      <c r="F379" s="206">
        <v>122.23474632144273</v>
      </c>
      <c r="G379" s="207">
        <v>48.125148378064225</v>
      </c>
      <c r="H379" s="208"/>
      <c r="I379" s="196"/>
      <c r="J379" s="202"/>
    </row>
    <row r="380" spans="2:10">
      <c r="B380" s="195"/>
      <c r="C380" s="203" t="s">
        <v>520</v>
      </c>
      <c r="D380" s="195"/>
      <c r="E380" s="206">
        <v>65.436648378064234</v>
      </c>
      <c r="F380" s="206">
        <v>122.23474632144273</v>
      </c>
      <c r="G380" s="207">
        <v>65.436648378064234</v>
      </c>
      <c r="H380" s="208"/>
      <c r="I380" s="196"/>
      <c r="J380" s="202"/>
    </row>
    <row r="381" spans="2:10">
      <c r="B381" s="195"/>
      <c r="C381" s="203" t="s">
        <v>521</v>
      </c>
      <c r="D381" s="195"/>
      <c r="E381" s="206">
        <v>53.521048378064222</v>
      </c>
      <c r="F381" s="206">
        <v>122.23474632144273</v>
      </c>
      <c r="G381" s="207">
        <v>53.521048378064222</v>
      </c>
      <c r="H381" s="208"/>
      <c r="I381" s="196"/>
      <c r="J381" s="202"/>
    </row>
    <row r="382" spans="2:10">
      <c r="B382" s="195"/>
      <c r="C382" s="203" t="s">
        <v>522</v>
      </c>
      <c r="D382" s="195"/>
      <c r="E382" s="206">
        <v>113.93623266298647</v>
      </c>
      <c r="F382" s="206">
        <v>122.23474632144273</v>
      </c>
      <c r="G382" s="207">
        <v>113.93623266298647</v>
      </c>
      <c r="H382" s="208"/>
      <c r="I382" s="196"/>
      <c r="J382" s="202"/>
    </row>
    <row r="383" spans="2:10">
      <c r="B383" s="195"/>
      <c r="C383" s="203" t="s">
        <v>523</v>
      </c>
      <c r="D383" s="195"/>
      <c r="E383" s="206">
        <v>135.16443266298646</v>
      </c>
      <c r="F383" s="206">
        <v>122.23474632144273</v>
      </c>
      <c r="G383" s="207">
        <v>122.23474632144273</v>
      </c>
      <c r="H383" s="208"/>
      <c r="I383" s="196" t="s">
        <v>121</v>
      </c>
      <c r="J383" s="202">
        <v>122.23474632144273</v>
      </c>
    </row>
    <row r="384" spans="2:10">
      <c r="B384" s="195"/>
      <c r="C384" s="203" t="s">
        <v>524</v>
      </c>
      <c r="D384" s="195"/>
      <c r="E384" s="206">
        <v>143.29663266298647</v>
      </c>
      <c r="F384" s="206">
        <v>122.23474632144273</v>
      </c>
      <c r="G384" s="207">
        <v>122.23474632144273</v>
      </c>
      <c r="H384" s="208"/>
      <c r="I384" s="196"/>
      <c r="J384" s="202"/>
    </row>
    <row r="385" spans="2:10">
      <c r="B385" s="195"/>
      <c r="C385" s="203" t="s">
        <v>525</v>
      </c>
      <c r="D385" s="195"/>
      <c r="E385" s="206">
        <v>127.92113266298648</v>
      </c>
      <c r="F385" s="206">
        <v>122.23474632144273</v>
      </c>
      <c r="G385" s="207">
        <v>122.23474632144273</v>
      </c>
      <c r="H385" s="208"/>
      <c r="I385" s="196"/>
      <c r="J385" s="202"/>
    </row>
    <row r="386" spans="2:10">
      <c r="B386" s="195"/>
      <c r="C386" s="203" t="s">
        <v>526</v>
      </c>
      <c r="D386" s="195"/>
      <c r="E386" s="206">
        <v>123.39773266298648</v>
      </c>
      <c r="F386" s="206">
        <v>122.23474632144273</v>
      </c>
      <c r="G386" s="207">
        <v>122.23474632144273</v>
      </c>
      <c r="H386" s="208"/>
      <c r="I386" s="196"/>
      <c r="J386" s="202"/>
    </row>
    <row r="387" spans="2:10">
      <c r="B387" s="195"/>
      <c r="C387" s="203" t="s">
        <v>527</v>
      </c>
      <c r="D387" s="195"/>
      <c r="E387" s="206">
        <v>145.04433266298648</v>
      </c>
      <c r="F387" s="206">
        <v>122.23474632144273</v>
      </c>
      <c r="G387" s="207">
        <v>122.23474632144273</v>
      </c>
      <c r="H387" s="208"/>
      <c r="I387" s="196"/>
      <c r="J387" s="202"/>
    </row>
    <row r="388" spans="2:10">
      <c r="B388" s="195"/>
      <c r="C388" s="203" t="s">
        <v>528</v>
      </c>
      <c r="D388" s="195"/>
      <c r="E388" s="206">
        <v>131.47223266298647</v>
      </c>
      <c r="F388" s="206">
        <v>122.23474632144273</v>
      </c>
      <c r="G388" s="207">
        <v>122.23474632144273</v>
      </c>
      <c r="H388" s="208"/>
      <c r="I388" s="196"/>
      <c r="J388" s="202"/>
    </row>
    <row r="389" spans="2:10">
      <c r="B389" s="195"/>
      <c r="C389" s="203" t="s">
        <v>529</v>
      </c>
      <c r="D389" s="195"/>
      <c r="E389" s="206">
        <v>94.80938106955675</v>
      </c>
      <c r="F389" s="207">
        <v>122.23474632144273</v>
      </c>
      <c r="G389" s="207">
        <v>94.80938106955675</v>
      </c>
      <c r="H389" s="208"/>
      <c r="I389" s="196"/>
      <c r="J389" s="202"/>
    </row>
    <row r="390" spans="2:10">
      <c r="B390" s="195"/>
      <c r="C390" s="203" t="s">
        <v>530</v>
      </c>
      <c r="D390" s="195"/>
      <c r="E390" s="206">
        <v>94.92258106955677</v>
      </c>
      <c r="F390" s="207">
        <v>122.23474632144273</v>
      </c>
      <c r="G390" s="207">
        <v>94.92258106955677</v>
      </c>
      <c r="H390" s="208"/>
      <c r="I390" s="196"/>
      <c r="J390" s="202"/>
    </row>
    <row r="391" spans="2:10">
      <c r="B391" s="195"/>
      <c r="C391" s="203" t="s">
        <v>531</v>
      </c>
      <c r="D391" s="195"/>
      <c r="E391" s="206">
        <v>111.93878106955674</v>
      </c>
      <c r="F391" s="207">
        <v>122.23474632144273</v>
      </c>
      <c r="G391" s="207">
        <v>111.93878106955674</v>
      </c>
      <c r="H391" s="208"/>
      <c r="I391" s="196"/>
      <c r="J391" s="202"/>
    </row>
    <row r="392" spans="2:10">
      <c r="B392" s="195"/>
      <c r="C392" s="203" t="s">
        <v>532</v>
      </c>
      <c r="D392" s="195"/>
      <c r="E392" s="206">
        <v>105.22848106955675</v>
      </c>
      <c r="F392" s="207">
        <v>122.23474632144273</v>
      </c>
      <c r="G392" s="207">
        <v>105.22848106955675</v>
      </c>
      <c r="H392" s="208"/>
      <c r="I392" s="196"/>
      <c r="J392" s="202"/>
    </row>
    <row r="393" spans="2:10">
      <c r="B393" s="195"/>
      <c r="C393" s="203" t="s">
        <v>533</v>
      </c>
      <c r="D393" s="195"/>
      <c r="E393" s="206">
        <v>87.534481069556747</v>
      </c>
      <c r="F393" s="207">
        <v>122.23474632144273</v>
      </c>
      <c r="G393" s="207">
        <v>87.534481069556747</v>
      </c>
      <c r="H393" s="208"/>
      <c r="I393" s="196"/>
      <c r="J393" s="202"/>
    </row>
    <row r="394" spans="2:10">
      <c r="B394" s="195"/>
      <c r="C394" s="203" t="s">
        <v>534</v>
      </c>
      <c r="D394" s="195"/>
      <c r="E394" s="206">
        <v>108.49578106955674</v>
      </c>
      <c r="F394" s="207">
        <v>122.23474632144273</v>
      </c>
      <c r="G394" s="207">
        <v>108.49578106955674</v>
      </c>
      <c r="H394" s="208"/>
      <c r="I394" s="196"/>
      <c r="J394" s="202"/>
    </row>
    <row r="395" spans="2:10">
      <c r="B395" s="195"/>
      <c r="C395" s="203" t="s">
        <v>535</v>
      </c>
      <c r="D395" s="195"/>
      <c r="E395" s="206">
        <v>127.30188106955676</v>
      </c>
      <c r="F395" s="207">
        <v>122.23474632144273</v>
      </c>
      <c r="G395" s="207">
        <v>122.23474632144273</v>
      </c>
      <c r="H395" s="208"/>
      <c r="I395" s="196"/>
      <c r="J395" s="202"/>
    </row>
    <row r="396" spans="2:10">
      <c r="B396" s="195"/>
      <c r="C396" s="203" t="s">
        <v>536</v>
      </c>
      <c r="D396" s="195"/>
      <c r="E396" s="206">
        <v>163.8116277076289</v>
      </c>
      <c r="F396" s="207">
        <v>122.23474632144273</v>
      </c>
      <c r="G396" s="207">
        <v>122.23474632144273</v>
      </c>
      <c r="H396" s="208"/>
      <c r="I396" s="196"/>
      <c r="J396" s="202"/>
    </row>
    <row r="397" spans="2:10">
      <c r="B397" s="195"/>
      <c r="C397" s="203"/>
      <c r="D397" s="195"/>
      <c r="E397" s="206"/>
      <c r="F397" s="207"/>
      <c r="G397" s="207"/>
      <c r="H397" s="208"/>
      <c r="I397" s="196"/>
      <c r="J397" s="202"/>
    </row>
    <row r="398" spans="2:10">
      <c r="B398" s="195"/>
      <c r="C398" s="203"/>
      <c r="D398" s="195"/>
      <c r="E398" s="206"/>
      <c r="F398" s="207"/>
      <c r="G398" s="207"/>
      <c r="H398" s="208"/>
      <c r="I398" s="196"/>
      <c r="J398" s="202"/>
    </row>
    <row r="399" spans="2:10">
      <c r="B399" s="195"/>
      <c r="C399" s="203"/>
      <c r="D399" s="195"/>
      <c r="E399" s="206"/>
      <c r="F399" s="207"/>
      <c r="G399" s="207"/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topLeftCell="A32" workbookViewId="0">
      <selection activeCell="S68" sqref="S68"/>
    </sheetView>
  </sheetViews>
  <sheetFormatPr baseColWidth="10" defaultRowHeight="11.25"/>
  <cols>
    <col min="1" max="16384" width="11.425781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/>
      <c r="C5" s="169" t="s">
        <v>121</v>
      </c>
      <c r="D5" s="170">
        <v>14128.365964000001</v>
      </c>
      <c r="E5" s="171">
        <v>18538.071</v>
      </c>
      <c r="F5" s="171">
        <v>13367.5</v>
      </c>
      <c r="G5" s="171">
        <v>5336</v>
      </c>
      <c r="H5" s="171">
        <v>9837.1</v>
      </c>
      <c r="I5" s="172">
        <f t="shared" ref="I5:I53" si="0">(D5/E5)*100</f>
        <v>76.212708237011284</v>
      </c>
    </row>
    <row r="6" spans="2:9">
      <c r="B6" s="173"/>
      <c r="C6" s="169" t="s">
        <v>122</v>
      </c>
      <c r="D6" s="170">
        <v>13921.849047</v>
      </c>
      <c r="E6" s="171">
        <v>18538.071</v>
      </c>
      <c r="F6" s="171">
        <v>13950.8</v>
      </c>
      <c r="G6" s="171">
        <v>5432.5</v>
      </c>
      <c r="H6" s="171">
        <v>10258.200000000001</v>
      </c>
      <c r="I6" s="172">
        <f t="shared" si="0"/>
        <v>75.098693100269159</v>
      </c>
    </row>
    <row r="7" spans="2:9">
      <c r="B7" s="173"/>
      <c r="C7" s="169" t="s">
        <v>123</v>
      </c>
      <c r="D7" s="170">
        <v>14347.673042</v>
      </c>
      <c r="E7" s="171">
        <v>18538.071</v>
      </c>
      <c r="F7" s="171">
        <v>14112.5</v>
      </c>
      <c r="G7" s="171">
        <v>6773.4</v>
      </c>
      <c r="H7" s="171">
        <v>10668.5</v>
      </c>
      <c r="I7" s="172">
        <f t="shared" si="0"/>
        <v>77.395717396917945</v>
      </c>
    </row>
    <row r="8" spans="2:9">
      <c r="B8" s="173"/>
      <c r="C8" s="169" t="s">
        <v>122</v>
      </c>
      <c r="D8" s="170">
        <v>14108.111021999999</v>
      </c>
      <c r="E8" s="171">
        <v>18538.071</v>
      </c>
      <c r="F8" s="171">
        <v>14197.9</v>
      </c>
      <c r="G8" s="171">
        <v>6705.4</v>
      </c>
      <c r="H8" s="171">
        <v>10962.3</v>
      </c>
      <c r="I8" s="172">
        <f t="shared" si="0"/>
        <v>76.103446912033078</v>
      </c>
    </row>
    <row r="9" spans="2:9">
      <c r="B9" s="173"/>
      <c r="C9" s="169" t="s">
        <v>124</v>
      </c>
      <c r="D9" s="170">
        <v>13566.252734</v>
      </c>
      <c r="E9" s="171">
        <v>18538.071</v>
      </c>
      <c r="F9" s="171">
        <v>13730.3</v>
      </c>
      <c r="G9" s="171">
        <v>6274</v>
      </c>
      <c r="H9" s="171">
        <v>10460.700000000001</v>
      </c>
      <c r="I9" s="172">
        <f t="shared" si="0"/>
        <v>73.180498305352273</v>
      </c>
    </row>
    <row r="10" spans="2:9">
      <c r="B10" s="173"/>
      <c r="C10" s="169" t="s">
        <v>124</v>
      </c>
      <c r="D10" s="170">
        <v>12458.298484000001</v>
      </c>
      <c r="E10" s="171">
        <v>18538.071</v>
      </c>
      <c r="F10" s="171">
        <v>12236</v>
      </c>
      <c r="G10" s="171">
        <v>5437.2</v>
      </c>
      <c r="H10" s="171">
        <v>9396.9</v>
      </c>
      <c r="I10" s="172">
        <f t="shared" si="0"/>
        <v>67.203855697823144</v>
      </c>
    </row>
    <row r="11" spans="2:9">
      <c r="B11" s="173"/>
      <c r="C11" s="169" t="s">
        <v>123</v>
      </c>
      <c r="D11" s="170">
        <v>11182.845214999999</v>
      </c>
      <c r="E11" s="171">
        <v>18538.071</v>
      </c>
      <c r="F11" s="171">
        <v>10925.4</v>
      </c>
      <c r="G11" s="171">
        <v>4775.8</v>
      </c>
      <c r="H11" s="171">
        <v>8399.1</v>
      </c>
      <c r="I11" s="172">
        <f t="shared" si="0"/>
        <v>60.323672376699818</v>
      </c>
    </row>
    <row r="12" spans="2:9">
      <c r="B12" s="173"/>
      <c r="C12" s="169" t="s">
        <v>125</v>
      </c>
      <c r="D12" s="170">
        <v>10347.826236000001</v>
      </c>
      <c r="E12" s="171">
        <v>18538.071</v>
      </c>
      <c r="F12" s="171">
        <v>9994.9</v>
      </c>
      <c r="G12" s="171">
        <v>4551.1000000000004</v>
      </c>
      <c r="H12" s="171">
        <v>7716.6</v>
      </c>
      <c r="I12" s="172">
        <f t="shared" si="0"/>
        <v>55.819325732434621</v>
      </c>
    </row>
    <row r="13" spans="2:9">
      <c r="B13" s="173"/>
      <c r="C13" s="169" t="s">
        <v>126</v>
      </c>
      <c r="D13" s="170">
        <v>10605.790159</v>
      </c>
      <c r="E13" s="171">
        <v>18538.071</v>
      </c>
      <c r="F13" s="171">
        <v>9589.9</v>
      </c>
      <c r="G13" s="171">
        <v>4228</v>
      </c>
      <c r="H13" s="171">
        <v>7579.4</v>
      </c>
      <c r="I13" s="172">
        <f t="shared" si="0"/>
        <v>57.210861685662984</v>
      </c>
    </row>
    <row r="14" spans="2:9">
      <c r="B14" s="173"/>
      <c r="C14" s="169" t="s">
        <v>127</v>
      </c>
      <c r="D14" s="170">
        <v>11549.200858</v>
      </c>
      <c r="E14" s="171">
        <v>18538.071</v>
      </c>
      <c r="F14" s="171">
        <v>10812.3</v>
      </c>
      <c r="G14" s="171">
        <v>4573.5</v>
      </c>
      <c r="H14" s="171">
        <v>8045.1</v>
      </c>
      <c r="I14" s="172">
        <f t="shared" si="0"/>
        <v>62.299906273959138</v>
      </c>
    </row>
    <row r="15" spans="2:9">
      <c r="B15" s="173"/>
      <c r="C15" s="169" t="s">
        <v>128</v>
      </c>
      <c r="D15" s="170">
        <v>11825.70354</v>
      </c>
      <c r="E15" s="171">
        <v>18538.071</v>
      </c>
      <c r="F15" s="171">
        <v>13000</v>
      </c>
      <c r="G15" s="171">
        <v>5232.3</v>
      </c>
      <c r="H15" s="171">
        <v>8830.7000000000007</v>
      </c>
      <c r="I15" s="172">
        <f t="shared" si="0"/>
        <v>63.791445938469003</v>
      </c>
    </row>
    <row r="16" spans="2:9">
      <c r="B16" s="173">
        <v>2015</v>
      </c>
      <c r="C16" s="169" t="s">
        <v>129</v>
      </c>
      <c r="D16" s="170">
        <v>11887.913372000001</v>
      </c>
      <c r="E16" s="171">
        <v>18538.071</v>
      </c>
      <c r="F16" s="171">
        <v>13349.6</v>
      </c>
      <c r="G16" s="171">
        <v>5301</v>
      </c>
      <c r="H16" s="171">
        <v>9775.2999999999993</v>
      </c>
      <c r="I16" s="172">
        <f t="shared" si="0"/>
        <v>64.127024715786234</v>
      </c>
    </row>
    <row r="17" spans="2:9">
      <c r="B17" s="173"/>
      <c r="C17" s="169" t="s">
        <v>121</v>
      </c>
      <c r="D17" s="170">
        <v>12621.581502000001</v>
      </c>
      <c r="E17" s="171">
        <v>18538.071</v>
      </c>
      <c r="F17" s="171">
        <v>13349.6</v>
      </c>
      <c r="G17" s="171">
        <v>5388.4</v>
      </c>
      <c r="H17" s="171">
        <v>10122.1</v>
      </c>
      <c r="I17" s="172">
        <f t="shared" si="0"/>
        <v>68.084654018209349</v>
      </c>
    </row>
    <row r="18" spans="2:9">
      <c r="B18" s="173"/>
      <c r="C18" s="169" t="s">
        <v>122</v>
      </c>
      <c r="D18" s="170">
        <v>12918.073985999999</v>
      </c>
      <c r="E18" s="171">
        <v>18538.071</v>
      </c>
      <c r="F18" s="171">
        <v>13912.1</v>
      </c>
      <c r="G18" s="171">
        <v>5503.9</v>
      </c>
      <c r="H18" s="171">
        <v>10525.9</v>
      </c>
      <c r="I18" s="172">
        <f t="shared" si="0"/>
        <v>69.684024761799648</v>
      </c>
    </row>
    <row r="19" spans="2:9">
      <c r="B19" s="173"/>
      <c r="C19" s="169" t="s">
        <v>123</v>
      </c>
      <c r="D19" s="170">
        <v>13203.73019</v>
      </c>
      <c r="E19" s="171">
        <v>18538.071</v>
      </c>
      <c r="F19" s="171">
        <v>14074.2</v>
      </c>
      <c r="G19" s="171">
        <v>6818.6</v>
      </c>
      <c r="H19" s="171">
        <v>10985.5</v>
      </c>
      <c r="I19" s="172">
        <f t="shared" si="0"/>
        <v>71.224941311315519</v>
      </c>
    </row>
    <row r="20" spans="2:9">
      <c r="B20" s="173"/>
      <c r="C20" s="174" t="s">
        <v>122</v>
      </c>
      <c r="D20" s="170">
        <v>12887.114576</v>
      </c>
      <c r="E20" s="171">
        <v>18538.071</v>
      </c>
      <c r="F20" s="171">
        <v>14187.1</v>
      </c>
      <c r="G20" s="171">
        <v>6734.3</v>
      </c>
      <c r="H20" s="171">
        <v>11208.4</v>
      </c>
      <c r="I20" s="175">
        <f t="shared" si="0"/>
        <v>69.517020276813042</v>
      </c>
    </row>
    <row r="21" spans="2:9">
      <c r="B21" s="173"/>
      <c r="C21" s="169" t="s">
        <v>124</v>
      </c>
      <c r="D21" s="170">
        <v>11918.792775</v>
      </c>
      <c r="E21" s="171">
        <v>18538.071</v>
      </c>
      <c r="F21" s="171">
        <v>13746.6</v>
      </c>
      <c r="G21" s="171">
        <v>6287.9</v>
      </c>
      <c r="H21" s="171">
        <v>10708.8</v>
      </c>
      <c r="I21" s="172">
        <f t="shared" si="0"/>
        <v>64.293597618651916</v>
      </c>
    </row>
    <row r="22" spans="2:9">
      <c r="B22" s="173"/>
      <c r="C22" s="169" t="s">
        <v>124</v>
      </c>
      <c r="D22" s="170">
        <v>10448.885818000001</v>
      </c>
      <c r="E22" s="171">
        <v>18538.071</v>
      </c>
      <c r="F22" s="171">
        <v>12252.4</v>
      </c>
      <c r="G22" s="171">
        <v>5431.9</v>
      </c>
      <c r="H22" s="171">
        <v>9643.2999999999993</v>
      </c>
      <c r="I22" s="172">
        <f t="shared" si="0"/>
        <v>56.364471891385037</v>
      </c>
    </row>
    <row r="23" spans="2:9">
      <c r="B23" s="173"/>
      <c r="C23" s="169" t="s">
        <v>123</v>
      </c>
      <c r="D23" s="170">
        <v>9469.3938039999994</v>
      </c>
      <c r="E23" s="171">
        <v>18538.071</v>
      </c>
      <c r="F23" s="171">
        <v>10937.6</v>
      </c>
      <c r="G23" s="171">
        <v>4750.7</v>
      </c>
      <c r="H23" s="171">
        <v>8625.7000000000007</v>
      </c>
      <c r="I23" s="172">
        <f t="shared" si="0"/>
        <v>51.080793702861527</v>
      </c>
    </row>
    <row r="24" spans="2:9">
      <c r="B24" s="173"/>
      <c r="C24" s="169" t="s">
        <v>125</v>
      </c>
      <c r="D24" s="170">
        <v>8754.5516729999999</v>
      </c>
      <c r="E24" s="171">
        <v>18538.071</v>
      </c>
      <c r="F24" s="171">
        <v>10034.299999999999</v>
      </c>
      <c r="G24" s="171">
        <v>4535.6000000000004</v>
      </c>
      <c r="H24" s="171">
        <v>7930.4</v>
      </c>
      <c r="I24" s="172">
        <f t="shared" si="0"/>
        <v>47.224717571747348</v>
      </c>
    </row>
    <row r="25" spans="2:9">
      <c r="B25" s="173"/>
      <c r="C25" s="169" t="s">
        <v>126</v>
      </c>
      <c r="D25" s="170">
        <v>8623.2692549999992</v>
      </c>
      <c r="E25" s="171">
        <v>18538.071</v>
      </c>
      <c r="F25" s="171">
        <v>9635.2000000000007</v>
      </c>
      <c r="G25" s="171">
        <v>4230.8</v>
      </c>
      <c r="H25" s="171">
        <v>7810.6</v>
      </c>
      <c r="I25" s="172">
        <f t="shared" si="0"/>
        <v>46.516540232260404</v>
      </c>
    </row>
    <row r="26" spans="2:9">
      <c r="B26" s="173"/>
      <c r="C26" s="169" t="s">
        <v>127</v>
      </c>
      <c r="D26" s="170">
        <v>8744.6446699999997</v>
      </c>
      <c r="E26" s="171">
        <v>18538.071</v>
      </c>
      <c r="F26" s="171">
        <v>10899.4</v>
      </c>
      <c r="G26" s="171">
        <v>4607.3</v>
      </c>
      <c r="H26" s="171">
        <v>8257</v>
      </c>
      <c r="I26" s="172">
        <f t="shared" si="0"/>
        <v>47.171276180784936</v>
      </c>
    </row>
    <row r="27" spans="2:9">
      <c r="B27" s="173"/>
      <c r="C27" s="169" t="s">
        <v>128</v>
      </c>
      <c r="D27" s="170">
        <v>8644.1745179999998</v>
      </c>
      <c r="E27" s="171">
        <v>18538.071</v>
      </c>
      <c r="F27" s="171">
        <v>13185.4</v>
      </c>
      <c r="G27" s="171">
        <v>5271.4</v>
      </c>
      <c r="H27" s="171">
        <v>9056</v>
      </c>
      <c r="I27" s="172">
        <f t="shared" si="0"/>
        <v>46.62930958674179</v>
      </c>
    </row>
    <row r="28" spans="2:9">
      <c r="B28" s="173">
        <v>2016</v>
      </c>
      <c r="C28" s="169" t="s">
        <v>129</v>
      </c>
      <c r="D28" s="170">
        <v>11227.656998</v>
      </c>
      <c r="E28" s="171">
        <v>18538.071</v>
      </c>
      <c r="F28" s="171">
        <v>13001.9</v>
      </c>
      <c r="G28" s="171">
        <v>5366.1</v>
      </c>
      <c r="H28" s="171">
        <v>10017.4</v>
      </c>
      <c r="I28" s="172">
        <f t="shared" si="0"/>
        <v>60.56540077983302</v>
      </c>
    </row>
    <row r="29" spans="2:9">
      <c r="B29" s="173"/>
      <c r="C29" s="169" t="s">
        <v>121</v>
      </c>
      <c r="D29" s="170">
        <v>12066.238818</v>
      </c>
      <c r="E29" s="171">
        <v>18538.071</v>
      </c>
      <c r="F29" s="171">
        <v>13315.6</v>
      </c>
      <c r="G29" s="171">
        <v>5433.6</v>
      </c>
      <c r="H29" s="171">
        <v>10361.5</v>
      </c>
      <c r="I29" s="172">
        <f t="shared" si="0"/>
        <v>65.088966473372551</v>
      </c>
    </row>
    <row r="30" spans="2:9">
      <c r="B30" s="173"/>
      <c r="C30" s="176" t="s">
        <v>122</v>
      </c>
      <c r="D30" s="170">
        <v>12306.055883000001</v>
      </c>
      <c r="E30" s="171">
        <v>18538.071</v>
      </c>
      <c r="F30" s="171">
        <v>13856.7</v>
      </c>
      <c r="G30" s="171">
        <v>5567.8</v>
      </c>
      <c r="H30" s="171">
        <v>10787.2</v>
      </c>
      <c r="I30" s="172">
        <f t="shared" si="0"/>
        <v>66.382612748651155</v>
      </c>
    </row>
    <row r="31" spans="2:9">
      <c r="B31" s="173"/>
      <c r="C31" s="176" t="s">
        <v>123</v>
      </c>
      <c r="D31" s="170">
        <v>13179.567322000001</v>
      </c>
      <c r="E31" s="171">
        <v>18538.071</v>
      </c>
      <c r="F31" s="171">
        <v>14018.9</v>
      </c>
      <c r="G31" s="171">
        <v>6896.6</v>
      </c>
      <c r="H31" s="171">
        <v>11295.2</v>
      </c>
      <c r="I31" s="172">
        <f t="shared" si="0"/>
        <v>71.094599443491191</v>
      </c>
    </row>
    <row r="32" spans="2:9">
      <c r="B32" s="173"/>
      <c r="C32" s="176" t="s">
        <v>122</v>
      </c>
      <c r="D32" s="170">
        <v>13577.542675000001</v>
      </c>
      <c r="E32" s="171">
        <v>18538.071</v>
      </c>
      <c r="F32" s="171">
        <v>14159.3</v>
      </c>
      <c r="G32" s="171">
        <v>6811.6</v>
      </c>
      <c r="H32" s="171">
        <v>11509.5</v>
      </c>
      <c r="I32" s="172">
        <f t="shared" si="0"/>
        <v>73.241399685004978</v>
      </c>
    </row>
    <row r="33" spans="2:9">
      <c r="B33" s="173"/>
      <c r="C33" s="176" t="s">
        <v>124</v>
      </c>
      <c r="D33" s="170">
        <v>12751.035658000001</v>
      </c>
      <c r="E33" s="171">
        <v>18538.071</v>
      </c>
      <c r="F33" s="171">
        <v>13746.6</v>
      </c>
      <c r="G33" s="171">
        <v>6354.8</v>
      </c>
      <c r="H33" s="171">
        <v>10990.1</v>
      </c>
      <c r="I33" s="172">
        <f t="shared" si="0"/>
        <v>68.782969155744425</v>
      </c>
    </row>
    <row r="34" spans="2:9">
      <c r="B34" s="173"/>
      <c r="C34" s="176" t="s">
        <v>124</v>
      </c>
      <c r="D34" s="170">
        <v>11400.747851</v>
      </c>
      <c r="E34" s="171">
        <v>18538.071</v>
      </c>
      <c r="F34" s="171">
        <v>12254.4</v>
      </c>
      <c r="G34" s="171">
        <v>5493.3</v>
      </c>
      <c r="H34" s="171">
        <v>9894.2000000000007</v>
      </c>
      <c r="I34" s="172">
        <f t="shared" si="0"/>
        <v>61.499105548792002</v>
      </c>
    </row>
    <row r="35" spans="2:9">
      <c r="B35" s="173"/>
      <c r="C35" s="176" t="s">
        <v>123</v>
      </c>
      <c r="D35" s="170">
        <v>9726.8527639999993</v>
      </c>
      <c r="E35" s="171">
        <v>18538.071</v>
      </c>
      <c r="F35" s="171">
        <v>10936.9</v>
      </c>
      <c r="G35" s="171">
        <v>4803.8</v>
      </c>
      <c r="H35" s="171">
        <v>8861.6</v>
      </c>
      <c r="I35" s="172">
        <f t="shared" si="0"/>
        <v>52.469605731901659</v>
      </c>
    </row>
    <row r="36" spans="2:9">
      <c r="B36" s="173"/>
      <c r="C36" s="176" t="s">
        <v>125</v>
      </c>
      <c r="D36" s="170">
        <v>8542.9985949999991</v>
      </c>
      <c r="E36" s="171">
        <v>18538.071</v>
      </c>
      <c r="F36" s="171">
        <v>10062.1</v>
      </c>
      <c r="G36" s="171">
        <v>4577.6000000000004</v>
      </c>
      <c r="H36" s="171">
        <v>8141.4</v>
      </c>
      <c r="I36" s="172">
        <f t="shared" si="0"/>
        <v>46.083535849010396</v>
      </c>
    </row>
    <row r="37" spans="2:9">
      <c r="B37" s="173"/>
      <c r="C37" s="176" t="s">
        <v>126</v>
      </c>
      <c r="D37" s="170">
        <v>7639.5428579999998</v>
      </c>
      <c r="E37" s="171">
        <v>18538.071</v>
      </c>
      <c r="F37" s="171">
        <v>9669.2000000000007</v>
      </c>
      <c r="G37" s="171">
        <v>4301.2</v>
      </c>
      <c r="H37" s="171">
        <v>8029.9</v>
      </c>
      <c r="I37" s="172">
        <f t="shared" si="0"/>
        <v>41.210020492423396</v>
      </c>
    </row>
    <row r="38" spans="2:9">
      <c r="B38" s="173"/>
      <c r="C38" s="176" t="s">
        <v>127</v>
      </c>
      <c r="D38" s="170">
        <v>7737.8927560000002</v>
      </c>
      <c r="E38" s="171">
        <v>18538.071</v>
      </c>
      <c r="F38" s="171">
        <v>11022.8</v>
      </c>
      <c r="G38" s="171">
        <v>4697.8</v>
      </c>
      <c r="H38" s="171">
        <v>8512.7999999999993</v>
      </c>
      <c r="I38" s="172">
        <f t="shared" si="0"/>
        <v>41.740549790752226</v>
      </c>
    </row>
    <row r="39" spans="2:9">
      <c r="B39" s="173"/>
      <c r="C39" s="176" t="s">
        <v>128</v>
      </c>
      <c r="D39" s="170">
        <v>7271.9042060000002</v>
      </c>
      <c r="E39" s="171">
        <v>18538.071</v>
      </c>
      <c r="F39" s="171">
        <v>13351.2</v>
      </c>
      <c r="G39" s="171">
        <v>5303.9</v>
      </c>
      <c r="H39" s="171">
        <v>9210</v>
      </c>
      <c r="I39" s="172">
        <f t="shared" si="0"/>
        <v>39.226865653929153</v>
      </c>
    </row>
    <row r="40" spans="2:9">
      <c r="B40" s="173">
        <v>2017</v>
      </c>
      <c r="C40" s="176" t="s">
        <v>129</v>
      </c>
      <c r="D40" s="170">
        <v>6352.3982489999999</v>
      </c>
      <c r="E40" s="171">
        <v>18538.071</v>
      </c>
      <c r="F40" s="171">
        <v>13008.6</v>
      </c>
      <c r="G40" s="171">
        <v>5403.4</v>
      </c>
      <c r="H40" s="171">
        <v>10035.6</v>
      </c>
      <c r="I40" s="172">
        <f t="shared" si="0"/>
        <v>34.266770523211392</v>
      </c>
    </row>
    <row r="41" spans="2:9">
      <c r="B41" s="173"/>
      <c r="C41" s="177" t="s">
        <v>121</v>
      </c>
      <c r="D41" s="170">
        <v>8201.5317109999996</v>
      </c>
      <c r="E41" s="171">
        <v>18538.071</v>
      </c>
      <c r="F41" s="171">
        <v>13281.7</v>
      </c>
      <c r="G41" s="171">
        <v>5478.9</v>
      </c>
      <c r="H41" s="171">
        <v>10426.700000000001</v>
      </c>
      <c r="I41" s="172">
        <f t="shared" si="0"/>
        <v>44.241559496670391</v>
      </c>
    </row>
    <row r="42" spans="2:9">
      <c r="B42" s="173"/>
      <c r="C42" s="176" t="s">
        <v>122</v>
      </c>
      <c r="D42" s="170">
        <v>8171.2895820000003</v>
      </c>
      <c r="E42" s="171">
        <v>18538.071</v>
      </c>
      <c r="F42" s="171">
        <v>13801.4</v>
      </c>
      <c r="G42" s="171">
        <v>5631.6</v>
      </c>
      <c r="H42" s="171">
        <v>10863.8</v>
      </c>
      <c r="I42" s="172">
        <f t="shared" si="0"/>
        <v>44.078424243816954</v>
      </c>
    </row>
    <row r="43" spans="2:9">
      <c r="B43" s="165"/>
      <c r="C43" s="176" t="s">
        <v>123</v>
      </c>
      <c r="D43" s="170">
        <v>8002.4783509999997</v>
      </c>
      <c r="E43" s="171">
        <v>18538.071</v>
      </c>
      <c r="F43" s="171">
        <v>13963.7</v>
      </c>
      <c r="G43" s="171">
        <v>6949.4</v>
      </c>
      <c r="H43" s="171">
        <v>11392.9</v>
      </c>
      <c r="I43" s="172">
        <f t="shared" si="0"/>
        <v>43.167805059113221</v>
      </c>
    </row>
    <row r="44" spans="2:9">
      <c r="B44" s="165"/>
      <c r="C44" s="176" t="s">
        <v>122</v>
      </c>
      <c r="D44" s="170">
        <v>8068.3502509999998</v>
      </c>
      <c r="E44" s="171">
        <v>18538.071</v>
      </c>
      <c r="F44" s="171">
        <v>14131.5</v>
      </c>
      <c r="G44" s="171">
        <v>6888.8</v>
      </c>
      <c r="H44" s="171">
        <v>11608.8</v>
      </c>
      <c r="I44" s="172">
        <f t="shared" si="0"/>
        <v>43.523138146358377</v>
      </c>
    </row>
    <row r="45" spans="2:9">
      <c r="B45" s="165"/>
      <c r="C45" s="176" t="s">
        <v>124</v>
      </c>
      <c r="D45" s="170">
        <v>7504.6737370000001</v>
      </c>
      <c r="E45" s="171">
        <v>18538.071</v>
      </c>
      <c r="F45" s="171">
        <v>13746.7</v>
      </c>
      <c r="G45" s="171">
        <v>6417.2</v>
      </c>
      <c r="H45" s="171">
        <v>11080.9</v>
      </c>
      <c r="I45" s="172">
        <f t="shared" si="0"/>
        <v>40.482495384767923</v>
      </c>
    </row>
    <row r="46" spans="2:9">
      <c r="B46" s="165"/>
      <c r="C46" s="176" t="s">
        <v>124</v>
      </c>
      <c r="D46" s="170">
        <v>6868.7604899999997</v>
      </c>
      <c r="E46" s="171">
        <v>18538.071</v>
      </c>
      <c r="F46" s="171">
        <v>12256.4</v>
      </c>
      <c r="G46" s="171">
        <v>5554.7</v>
      </c>
      <c r="H46" s="171">
        <v>9976.6</v>
      </c>
      <c r="I46" s="172">
        <f t="shared" si="0"/>
        <v>37.05218568857569</v>
      </c>
    </row>
    <row r="47" spans="2:9">
      <c r="B47" s="173"/>
      <c r="C47" s="176" t="s">
        <v>123</v>
      </c>
      <c r="D47" s="170">
        <v>6036.3040380000002</v>
      </c>
      <c r="E47" s="171">
        <v>18538.071</v>
      </c>
      <c r="F47" s="171">
        <v>10936.1</v>
      </c>
      <c r="G47" s="171">
        <v>4856.8999999999996</v>
      </c>
      <c r="H47" s="171">
        <v>8897.1</v>
      </c>
      <c r="I47" s="172">
        <f t="shared" si="0"/>
        <v>32.561662095263308</v>
      </c>
    </row>
    <row r="48" spans="2:9">
      <c r="B48" s="173"/>
      <c r="C48" s="176" t="s">
        <v>125</v>
      </c>
      <c r="D48" s="170">
        <v>5135.5098319999997</v>
      </c>
      <c r="E48" s="171">
        <v>18538.071</v>
      </c>
      <c r="F48" s="171">
        <v>10089.799999999999</v>
      </c>
      <c r="G48" s="171">
        <v>4619.6000000000004</v>
      </c>
      <c r="H48" s="171">
        <v>8164.3</v>
      </c>
      <c r="I48" s="172">
        <f t="shared" si="0"/>
        <v>27.702503847352833</v>
      </c>
    </row>
    <row r="49" spans="2:9">
      <c r="B49" s="173"/>
      <c r="C49" s="176" t="s">
        <v>126</v>
      </c>
      <c r="D49" s="170">
        <v>4708.038114</v>
      </c>
      <c r="E49" s="171">
        <v>18538.071</v>
      </c>
      <c r="F49" s="171">
        <v>9703.2000000000007</v>
      </c>
      <c r="G49" s="171">
        <v>4371.6000000000004</v>
      </c>
      <c r="H49" s="171">
        <v>8040.8</v>
      </c>
      <c r="I49" s="172">
        <f t="shared" si="0"/>
        <v>25.396591231094106</v>
      </c>
    </row>
    <row r="50" spans="2:9">
      <c r="B50" s="173"/>
      <c r="C50" s="176" t="s">
        <v>127</v>
      </c>
      <c r="D50" s="170">
        <v>4403.8701209999999</v>
      </c>
      <c r="E50" s="171">
        <v>18538.071</v>
      </c>
      <c r="F50" s="171">
        <v>11121.6</v>
      </c>
      <c r="G50" s="171">
        <v>4788.3</v>
      </c>
      <c r="H50" s="171">
        <v>8517.9</v>
      </c>
      <c r="I50" s="172">
        <f t="shared" si="0"/>
        <v>23.755816454689381</v>
      </c>
    </row>
    <row r="51" spans="2:9">
      <c r="B51" s="173"/>
      <c r="C51" s="176" t="s">
        <v>128</v>
      </c>
      <c r="D51" s="170">
        <v>4883.4119860000001</v>
      </c>
      <c r="E51" s="171">
        <v>18538.071</v>
      </c>
      <c r="F51" s="171">
        <v>13517</v>
      </c>
      <c r="G51" s="171">
        <v>5336.3</v>
      </c>
      <c r="H51" s="171">
        <v>9077</v>
      </c>
      <c r="I51" s="172">
        <f t="shared" si="0"/>
        <v>26.342611299740948</v>
      </c>
    </row>
    <row r="52" spans="2:9">
      <c r="B52" s="173">
        <v>2018</v>
      </c>
      <c r="C52" s="176" t="s">
        <v>129</v>
      </c>
      <c r="D52" s="170">
        <v>5398.2220399999997</v>
      </c>
      <c r="E52" s="171">
        <v>18538.071</v>
      </c>
      <c r="F52" s="171">
        <v>13015.3</v>
      </c>
      <c r="G52" s="171">
        <v>5440.7</v>
      </c>
      <c r="H52" s="171">
        <v>9768.7999999999993</v>
      </c>
      <c r="I52" s="172">
        <f t="shared" si="0"/>
        <v>29.11965349577094</v>
      </c>
    </row>
    <row r="53" spans="2:9">
      <c r="B53" s="173"/>
      <c r="C53" s="177" t="s">
        <v>121</v>
      </c>
      <c r="D53" s="170">
        <v>5744.7655681614788</v>
      </c>
      <c r="E53" s="171">
        <v>18538.071</v>
      </c>
      <c r="F53" s="171">
        <v>13247.7</v>
      </c>
      <c r="G53" s="171">
        <v>5524.0950000000003</v>
      </c>
      <c r="H53" s="171">
        <v>10246.200000000001</v>
      </c>
      <c r="I53" s="172">
        <f t="shared" si="0"/>
        <v>30.989014812606332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539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5532.4706715449283</v>
      </c>
      <c r="F70" s="161">
        <f>G70/C70</f>
        <v>0.58437314391431283</v>
      </c>
      <c r="G70" s="133">
        <v>1488.2920416375625</v>
      </c>
      <c r="H70" s="161">
        <f t="shared" ref="H70:H75" si="1">I70/D70</f>
        <v>0.23948461976635213</v>
      </c>
      <c r="I70" s="133">
        <v>217.80551404662287</v>
      </c>
      <c r="J70" s="161">
        <f t="shared" ref="J70:J76" si="2">K70/SUM(C70:D70)</f>
        <v>0.49362049515584766</v>
      </c>
      <c r="K70" s="133">
        <f t="shared" ref="K70:K75" si="3">SUM(G70,I70)</f>
        <v>1706.0975556841854</v>
      </c>
    </row>
    <row r="71" spans="2:11">
      <c r="B71" s="132" t="s">
        <v>51</v>
      </c>
      <c r="C71" s="133">
        <v>1681</v>
      </c>
      <c r="D71" s="133">
        <v>3120.6</v>
      </c>
      <c r="E71" s="133">
        <v>3967.167553285723</v>
      </c>
      <c r="F71" s="161">
        <f>G71/C71</f>
        <v>0.28094212914797417</v>
      </c>
      <c r="G71" s="133">
        <v>472.26371909774463</v>
      </c>
      <c r="H71" s="161">
        <f t="shared" si="1"/>
        <v>0.28114899380955655</v>
      </c>
      <c r="I71" s="133">
        <v>877.35355008210217</v>
      </c>
      <c r="J71" s="161">
        <f t="shared" si="2"/>
        <v>0.28107657222172749</v>
      </c>
      <c r="K71" s="133">
        <f t="shared" si="3"/>
        <v>1349.6172691798467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5340.7906539744699</v>
      </c>
      <c r="F72" s="161">
        <f>G72/C72</f>
        <v>0.28048490165873802</v>
      </c>
      <c r="G72" s="133">
        <v>680.15428918501186</v>
      </c>
      <c r="H72" s="161">
        <f t="shared" si="1"/>
        <v>0.15792656853932607</v>
      </c>
      <c r="I72" s="133">
        <v>598.83733330035136</v>
      </c>
      <c r="J72" s="161">
        <f t="shared" si="2"/>
        <v>0.20573167081838201</v>
      </c>
      <c r="K72" s="133">
        <f t="shared" si="3"/>
        <v>1278.9916224853632</v>
      </c>
    </row>
    <row r="73" spans="2:11">
      <c r="B73" s="132" t="s">
        <v>53</v>
      </c>
      <c r="C73" s="133"/>
      <c r="D73" s="133">
        <v>835.14400000000001</v>
      </c>
      <c r="E73" s="133">
        <v>241.10317708884116</v>
      </c>
      <c r="F73" s="161" t="s">
        <v>18</v>
      </c>
      <c r="G73" s="134"/>
      <c r="H73" s="161">
        <f t="shared" si="1"/>
        <v>0.27305940619962876</v>
      </c>
      <c r="I73" s="133">
        <v>228.04392473118278</v>
      </c>
      <c r="J73" s="161">
        <f t="shared" si="2"/>
        <v>0.27305940619962876</v>
      </c>
      <c r="K73" s="133">
        <f t="shared" si="3"/>
        <v>228.04392473118278</v>
      </c>
    </row>
    <row r="74" spans="2:11">
      <c r="B74" s="132" t="s">
        <v>54</v>
      </c>
      <c r="C74" s="133">
        <v>180.3</v>
      </c>
      <c r="D74" s="133">
        <v>669.1</v>
      </c>
      <c r="E74" s="133">
        <v>1147.4542050536015</v>
      </c>
      <c r="F74" s="161">
        <f>G74/C74</f>
        <v>0.2963280936189856</v>
      </c>
      <c r="G74" s="133">
        <v>53.427955279503102</v>
      </c>
      <c r="H74" s="161">
        <f t="shared" si="1"/>
        <v>0.20567520501878442</v>
      </c>
      <c r="I74" s="133">
        <v>137.61727967806866</v>
      </c>
      <c r="J74" s="161">
        <f t="shared" si="2"/>
        <v>0.22491786550220358</v>
      </c>
      <c r="K74" s="133">
        <f t="shared" si="3"/>
        <v>191.04523495757175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4101.89851905244</v>
      </c>
      <c r="F75" s="161">
        <f>G75/C75</f>
        <v>0.4316900416889109</v>
      </c>
      <c r="G75" s="133">
        <v>921.15661517738238</v>
      </c>
      <c r="H75" s="161">
        <f t="shared" si="1"/>
        <v>0.28495243243243257</v>
      </c>
      <c r="I75" s="133">
        <v>69.813345945945983</v>
      </c>
      <c r="J75" s="161">
        <f t="shared" si="2"/>
        <v>0.41657732099593514</v>
      </c>
      <c r="K75" s="133">
        <f t="shared" si="3"/>
        <v>990.9699611233284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20330.88478</v>
      </c>
      <c r="F76" s="162">
        <f>G76/C76</f>
        <v>0.40318316109509272</v>
      </c>
      <c r="G76" s="135">
        <f>SUM(G70:G75)</f>
        <v>3615.2946203772044</v>
      </c>
      <c r="H76" s="162">
        <f>I76/D76+0.001</f>
        <v>0.22348753841572436</v>
      </c>
      <c r="I76" s="135">
        <f>SUM(I70:I75)</f>
        <v>2129.4709477842739</v>
      </c>
      <c r="J76" s="162">
        <f t="shared" si="2"/>
        <v>0.30989014812606319</v>
      </c>
      <c r="K76" s="135">
        <f>SUM(K70:K75)</f>
        <v>5744.7655681614779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4" t="s">
        <v>68</v>
      </c>
      <c r="D7" s="12"/>
      <c r="E7" s="13"/>
      <c r="F7" s="235"/>
      <c r="G7" s="236"/>
      <c r="H7" s="237" t="s">
        <v>69</v>
      </c>
      <c r="I7" s="237"/>
      <c r="J7" s="237" t="s">
        <v>79</v>
      </c>
      <c r="K7" s="237"/>
      <c r="L7" s="9"/>
    </row>
    <row r="8" spans="1:12" ht="12.75" customHeight="1">
      <c r="A8" s="7"/>
      <c r="B8" s="8"/>
      <c r="C8" s="234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2352.4940000000001</v>
      </c>
      <c r="G9" s="95">
        <v>20.456484273942159</v>
      </c>
      <c r="H9" s="94">
        <v>4547.6349847860001</v>
      </c>
      <c r="I9" s="95">
        <v>13.800578229236041</v>
      </c>
      <c r="J9" s="94">
        <v>18911.991124625998</v>
      </c>
      <c r="K9" s="95">
        <v>-41.887654170665947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171.1567</v>
      </c>
      <c r="G10" s="95">
        <v>-36.073441247729846</v>
      </c>
      <c r="H10" s="94">
        <v>444.59193521399999</v>
      </c>
      <c r="I10" s="95">
        <v>-20.459814130804212</v>
      </c>
      <c r="J10" s="94">
        <v>2134.633195374</v>
      </c>
      <c r="K10" s="95">
        <v>-23.869928045254046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4582.1480000000001</v>
      </c>
      <c r="G11" s="95">
        <v>-3.9033040928068643</v>
      </c>
      <c r="H11" s="94">
        <v>9680.8549999999996</v>
      </c>
      <c r="I11" s="95">
        <v>-3.7079796555317968</v>
      </c>
      <c r="J11" s="94">
        <v>55236.135000000002</v>
      </c>
      <c r="K11" s="95">
        <v>-4.0434946865231316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3512.8512999999998</v>
      </c>
      <c r="G12" s="95">
        <v>5.5998327405804602</v>
      </c>
      <c r="H12" s="94">
        <v>6554.3892999999998</v>
      </c>
      <c r="I12" s="95">
        <v>-22.823329143071913</v>
      </c>
      <c r="J12" s="94">
        <v>40654.605757999998</v>
      </c>
      <c r="K12" s="95">
        <v>3.4134101441310243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1991.4802</v>
      </c>
      <c r="G13" s="95">
        <v>30.460287336480832</v>
      </c>
      <c r="H13" s="94">
        <v>4269.1391999999996</v>
      </c>
      <c r="I13" s="95">
        <v>-4.2525415381785727</v>
      </c>
      <c r="J13" s="94">
        <v>33664.917760999997</v>
      </c>
      <c r="K13" s="95">
        <v>24.897200485044539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4662.1872309999999</v>
      </c>
      <c r="G14" s="95">
        <v>-4.9607162070126067</v>
      </c>
      <c r="H14" s="94">
        <v>9938.5522309999997</v>
      </c>
      <c r="I14" s="95">
        <v>2.4328800035289868</v>
      </c>
      <c r="J14" s="94">
        <v>47734.192231000001</v>
      </c>
      <c r="K14" s="95">
        <v>5.309133327678218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459.97320000000002</v>
      </c>
      <c r="G15" s="95">
        <v>9.7002623419985685</v>
      </c>
      <c r="H15" s="94">
        <v>876.26120000000003</v>
      </c>
      <c r="I15" s="95">
        <v>0.53017300720480931</v>
      </c>
      <c r="J15" s="94">
        <v>7992.8371999999999</v>
      </c>
      <c r="K15" s="95">
        <v>4.3353398029610535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224.80430000000001</v>
      </c>
      <c r="G16" s="95">
        <v>153.32630914684304</v>
      </c>
      <c r="H16" s="94">
        <v>337.19229999999999</v>
      </c>
      <c r="I16" s="95">
        <v>41.70542081839691</v>
      </c>
      <c r="J16" s="94">
        <v>5447.1882999999998</v>
      </c>
      <c r="K16" s="95">
        <v>6.4687300207007778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305.36509999999998</v>
      </c>
      <c r="G17" s="95">
        <v>5.7248554513035357</v>
      </c>
      <c r="H17" s="94">
        <v>601.85709999999995</v>
      </c>
      <c r="I17" s="95">
        <v>-2.1491490482476965</v>
      </c>
      <c r="J17" s="94">
        <v>3589.6941000000002</v>
      </c>
      <c r="K17" s="95">
        <v>2.5806548404049052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2293.6448690000002</v>
      </c>
      <c r="G18" s="95">
        <v>4.0721407378468797</v>
      </c>
      <c r="H18" s="94">
        <v>4768.3808689999996</v>
      </c>
      <c r="I18" s="95">
        <v>2.5267970482037421</v>
      </c>
      <c r="J18" s="94">
        <v>28251.793869000001</v>
      </c>
      <c r="K18" s="95">
        <v>6.9054931403763149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207.67795000000001</v>
      </c>
      <c r="G19" s="95">
        <v>8.7974172931346111</v>
      </c>
      <c r="H19" s="94">
        <v>434.24945000000002</v>
      </c>
      <c r="I19" s="95">
        <v>6.5011655669094273</v>
      </c>
      <c r="J19" s="94">
        <v>2485.3164499999998</v>
      </c>
      <c r="K19" s="95">
        <v>-0.2115386545731224</v>
      </c>
      <c r="L19" s="19"/>
    </row>
    <row r="20" spans="1:19">
      <c r="A20" s="7"/>
      <c r="B20" s="8"/>
      <c r="C20" s="180">
        <f>ABS(F20)</f>
        <v>62.612050000000004</v>
      </c>
      <c r="D20" s="12"/>
      <c r="E20" s="93" t="s">
        <v>104</v>
      </c>
      <c r="F20" s="94">
        <v>62.612050000000004</v>
      </c>
      <c r="G20" s="95">
        <v>11.809228736227434</v>
      </c>
      <c r="H20" s="94">
        <v>131.87555</v>
      </c>
      <c r="I20" s="95">
        <v>9.2259175974125469</v>
      </c>
      <c r="J20" s="94">
        <v>739.28954999999996</v>
      </c>
      <c r="K20" s="95">
        <v>11.158991330288059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20826.394899999999</v>
      </c>
      <c r="G21" s="98">
        <v>4.1566959251271154</v>
      </c>
      <c r="H21" s="97">
        <f>SUM(H9:H20)</f>
        <v>42584.979120000004</v>
      </c>
      <c r="I21" s="98">
        <v>-3.5812695231955152</v>
      </c>
      <c r="J21" s="97">
        <f>SUM(J9:J20)</f>
        <v>246842.59453899998</v>
      </c>
      <c r="K21" s="98">
        <v>-1.4068557691714978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-237.87629999999999</v>
      </c>
      <c r="G22" s="95">
        <v>-57.536299914603937</v>
      </c>
      <c r="H22" s="94">
        <v>-628.61027899999999</v>
      </c>
      <c r="I22" s="95">
        <v>-36.760743800202064</v>
      </c>
      <c r="J22" s="94">
        <v>-3309.8290929999998</v>
      </c>
      <c r="K22" s="95">
        <v>-21.190178233545691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-99.993799999999993</v>
      </c>
      <c r="G23" s="95">
        <v>54.880241340681884</v>
      </c>
      <c r="H23" s="94">
        <v>-186.19762900000001</v>
      </c>
      <c r="I23" s="95">
        <v>15.497602355238241</v>
      </c>
      <c r="J23" s="94">
        <v>-1204.2848670000001</v>
      </c>
      <c r="K23" s="95">
        <v>-2.1992188144229021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858.21839999999997</v>
      </c>
      <c r="G24" s="101">
        <v>58.596372877447564</v>
      </c>
      <c r="H24" s="100">
        <v>2198.515042</v>
      </c>
      <c r="I24" s="101">
        <v>22838.499699876538</v>
      </c>
      <c r="J24" s="100">
        <v>11359.514295999999</v>
      </c>
      <c r="K24" s="101">
        <v>93.559945859131886</v>
      </c>
      <c r="L24" s="19"/>
    </row>
    <row r="25" spans="1:19" ht="16.149999999999999" customHeight="1">
      <c r="E25" s="102" t="s">
        <v>13</v>
      </c>
      <c r="F25" s="103">
        <v>21346.743200000001</v>
      </c>
      <c r="G25" s="104">
        <v>7.2073726399582734</v>
      </c>
      <c r="H25" s="103">
        <v>43968.686254</v>
      </c>
      <c r="I25" s="104">
        <v>2.2027035158405979</v>
      </c>
      <c r="J25" s="103">
        <v>253687.994875</v>
      </c>
      <c r="K25" s="104">
        <v>1.1505183503797918</v>
      </c>
      <c r="L25" s="19"/>
    </row>
    <row r="26" spans="1:19" ht="16.149999999999999" customHeight="1">
      <c r="E26" s="238" t="s">
        <v>108</v>
      </c>
      <c r="F26" s="238"/>
      <c r="G26" s="238"/>
      <c r="H26" s="238"/>
      <c r="I26" s="238"/>
      <c r="J26" s="238"/>
      <c r="K26" s="238"/>
      <c r="L26" s="19"/>
    </row>
    <row r="27" spans="1:19" ht="16.899999999999999" customHeight="1">
      <c r="E27" s="233" t="s">
        <v>58</v>
      </c>
      <c r="F27" s="233"/>
      <c r="G27" s="233"/>
      <c r="H27" s="233"/>
      <c r="I27" s="233"/>
      <c r="J27" s="233"/>
      <c r="K27" s="233"/>
      <c r="L27" s="16"/>
    </row>
    <row r="28" spans="1:19" ht="12.75" customHeight="1">
      <c r="E28" s="233" t="s">
        <v>80</v>
      </c>
      <c r="F28" s="233"/>
      <c r="G28" s="233"/>
      <c r="H28" s="233"/>
      <c r="I28" s="233"/>
      <c r="J28" s="233"/>
      <c r="K28" s="233"/>
      <c r="L28" s="16"/>
    </row>
    <row r="29" spans="1:19" ht="12.75" customHeight="1">
      <c r="E29" s="232" t="s">
        <v>109</v>
      </c>
      <c r="F29" s="232"/>
      <c r="G29" s="232"/>
      <c r="H29" s="232"/>
      <c r="I29" s="232"/>
      <c r="J29" s="232"/>
      <c r="K29" s="232"/>
      <c r="L29" s="16"/>
    </row>
    <row r="30" spans="1:19" ht="12.75" customHeight="1">
      <c r="E30" s="233" t="s">
        <v>110</v>
      </c>
      <c r="F30" s="233"/>
      <c r="G30" s="233"/>
      <c r="H30" s="233"/>
      <c r="I30" s="233"/>
      <c r="J30" s="233"/>
      <c r="K30" s="233"/>
      <c r="L30" s="16"/>
      <c r="M30" s="233"/>
      <c r="N30" s="233"/>
      <c r="O30" s="233"/>
      <c r="P30" s="233"/>
      <c r="Q30" s="233"/>
      <c r="R30" s="233"/>
      <c r="S30" s="233"/>
    </row>
    <row r="31" spans="1:19" ht="12.75" customHeight="1">
      <c r="E31" s="233" t="s">
        <v>111</v>
      </c>
      <c r="F31" s="233"/>
      <c r="G31" s="233"/>
      <c r="H31" s="233"/>
      <c r="I31" s="233"/>
      <c r="J31" s="233"/>
      <c r="K31" s="233"/>
      <c r="L31" s="16"/>
    </row>
    <row r="32" spans="1:19" ht="12.75" customHeight="1">
      <c r="E32" s="232" t="s">
        <v>84</v>
      </c>
      <c r="F32" s="232"/>
      <c r="G32" s="232"/>
      <c r="H32" s="232"/>
      <c r="I32" s="232"/>
      <c r="J32" s="232"/>
      <c r="K32" s="232"/>
      <c r="L32" s="16"/>
    </row>
    <row r="33" spans="5:11" ht="25.5" customHeight="1">
      <c r="E33" s="232" t="s">
        <v>89</v>
      </c>
      <c r="F33" s="232"/>
      <c r="G33" s="232"/>
      <c r="H33" s="232"/>
      <c r="I33" s="232"/>
      <c r="J33" s="232"/>
      <c r="K33" s="232"/>
    </row>
    <row r="34" spans="5:11" ht="12.75" customHeight="1">
      <c r="E34" s="232"/>
      <c r="F34" s="232"/>
      <c r="G34" s="232"/>
      <c r="H34" s="232"/>
      <c r="I34" s="232"/>
      <c r="J34" s="232"/>
      <c r="K34" s="232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30:S30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I39" sqref="I39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9" t="s">
        <v>62</v>
      </c>
      <c r="D7" s="32"/>
      <c r="E7" s="39"/>
    </row>
    <row r="8" spans="2:6" s="29" customFormat="1" ht="12.75" customHeight="1">
      <c r="B8" s="28"/>
      <c r="C8" s="239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9" t="s">
        <v>64</v>
      </c>
      <c r="E23" s="41"/>
    </row>
    <row r="24" spans="2:6" ht="12.75" customHeight="1">
      <c r="C24" s="239"/>
      <c r="E24" s="37"/>
    </row>
    <row r="25" spans="2:6" ht="12.75" customHeight="1">
      <c r="C25" s="239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topLeftCell="D1" zoomScaleNormal="100" workbookViewId="0">
      <selection activeCell="Q26" sqref="Q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31" sqref="G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H27" sqref="H2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L21" sqref="L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G43" sqref="G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E42" sqref="E4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2018-03-15T09:25:29Z</dcterms:modified>
</cp:coreProperties>
</file>